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44.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xml" ContentType="application/vnd.openxmlformats-officedocument.spreadsheetml.worksheet+xml"/>
  <Override PartName="/xl/worksheets/sheet46.xml" ContentType="application/vnd.openxmlformats-officedocument.spreadsheetml.worksheet+xml"/>
  <Override PartName="/xl/worksheets/sheet3.xml" ContentType="application/vnd.openxmlformats-officedocument.spreadsheetml.worksheet+xml"/>
  <Override PartName="/xl/worksheets/sheet47.xml" ContentType="application/vnd.openxmlformats-officedocument.spreadsheetml.worksheet+xml"/>
  <Override PartName="/xl/worksheets/sheet4.xml" ContentType="application/vnd.openxmlformats-officedocument.spreadsheetml.worksheet+xml"/>
  <Override PartName="/xl/worksheets/sheet48.xml" ContentType="application/vnd.openxmlformats-officedocument.spreadsheetml.worksheet+xml"/>
  <Override PartName="/xl/worksheets/sheet5.xml" ContentType="application/vnd.openxmlformats-officedocument.spreadsheetml.worksheet+xml"/>
  <Override PartName="/xl/worksheets/sheet4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pivotTables/_rels/pivotTable1.xml.rels" ContentType="application/vnd.openxmlformats-package.relationships+xml"/>
  <Override PartName="/xl/pivotTables/_rels/pivotTable2.xml.rels" ContentType="application/vnd.openxmlformats-package.relationships+xml"/>
  <Override PartName="/xl/pivotTables/pivotTable2.xml" ContentType="application/vnd.openxmlformats-officedocument.spreadsheetml.pivotTable+xml"/>
  <Override PartName="/xl/pivotCache/pivotCacheDefinition1.xml" ContentType="application/vnd.openxmlformats-officedocument.spreadsheetml.pivotCacheDefinition+xml"/>
  <Override PartName="/xl/pivotCache/_rels/pivotCacheDefinition1.xml.rels" ContentType="application/vnd.openxmlformats-package.relationships+xml"/>
  <Override PartName="/xl/pivotCache/_rels/pivotCacheDefinition2.xml.rels" ContentType="application/vnd.openxmlformats-package.relationships+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Indice Schede" sheetId="1" state="visible" r:id="rId2"/>
    <sheet name="Prospetto Finale" sheetId="2" state="visible" r:id="rId3"/>
    <sheet name="Misure riduzione del rischio" sheetId="3" state="visible" r:id="rId4"/>
    <sheet name="1" sheetId="4" state="visible" r:id="rId5"/>
    <sheet name="2" sheetId="5" state="visible" r:id="rId6"/>
    <sheet name="3" sheetId="6" state="visible" r:id="rId7"/>
    <sheet name="4" sheetId="7" state="visible" r:id="rId8"/>
    <sheet name="5" sheetId="8" state="visible" r:id="rId9"/>
    <sheet name="6" sheetId="9" state="visible" r:id="rId10"/>
    <sheet name="7" sheetId="10" state="visible" r:id="rId11"/>
    <sheet name="8" sheetId="11" state="visible" r:id="rId12"/>
    <sheet name="9" sheetId="12" state="visible" r:id="rId13"/>
    <sheet name="10" sheetId="13" state="visible" r:id="rId14"/>
    <sheet name="11" sheetId="14" state="visible" r:id="rId15"/>
    <sheet name="12" sheetId="15" state="visible" r:id="rId16"/>
    <sheet name="13" sheetId="16" state="visible" r:id="rId17"/>
    <sheet name="14" sheetId="17" state="visible" r:id="rId18"/>
    <sheet name="15" sheetId="18" state="visible" r:id="rId19"/>
    <sheet name="16" sheetId="19" state="visible" r:id="rId20"/>
    <sheet name="17" sheetId="20" state="visible" r:id="rId21"/>
    <sheet name="18" sheetId="21" state="visible" r:id="rId22"/>
    <sheet name="19" sheetId="22" state="visible" r:id="rId23"/>
    <sheet name="20" sheetId="23" state="visible" r:id="rId24"/>
    <sheet name="21" sheetId="24" state="visible" r:id="rId25"/>
    <sheet name="22" sheetId="25" state="visible" r:id="rId26"/>
    <sheet name="23" sheetId="26" state="visible" r:id="rId27"/>
    <sheet name="24" sheetId="27" state="visible" r:id="rId28"/>
    <sheet name="25" sheetId="28" state="visible" r:id="rId29"/>
    <sheet name="26" sheetId="29" state="visible" r:id="rId30"/>
    <sheet name="27" sheetId="30" state="visible" r:id="rId31"/>
    <sheet name="28" sheetId="31" state="visible" r:id="rId32"/>
    <sheet name="29" sheetId="32" state="visible" r:id="rId33"/>
    <sheet name="30" sheetId="33" state="visible" r:id="rId34"/>
    <sheet name="31" sheetId="34" state="visible" r:id="rId35"/>
    <sheet name="32" sheetId="35" state="visible" r:id="rId36"/>
    <sheet name="33" sheetId="36" state="visible" r:id="rId37"/>
    <sheet name="34" sheetId="37" state="visible" r:id="rId38"/>
    <sheet name="35" sheetId="38" state="visible" r:id="rId39"/>
    <sheet name="36" sheetId="39" state="visible" r:id="rId40"/>
    <sheet name="37" sheetId="40" state="visible" r:id="rId41"/>
    <sheet name="38" sheetId="41" state="visible" r:id="rId42"/>
    <sheet name="39" sheetId="42" state="visible" r:id="rId43"/>
    <sheet name="40" sheetId="43" state="visible" r:id="rId44"/>
    <sheet name="41" sheetId="44" state="visible" r:id="rId45"/>
    <sheet name="42" sheetId="45" state="visible" r:id="rId46"/>
    <sheet name="43" sheetId="46" state="visible" r:id="rId47"/>
    <sheet name="44" sheetId="47" state="visible" r:id="rId48"/>
    <sheet name="45" sheetId="48" state="visible" r:id="rId49"/>
    <sheet name="46" sheetId="49" state="visible" r:id="rId50"/>
    <sheet name="47" sheetId="50" state="visible" r:id="rId51"/>
    <sheet name="48" sheetId="51" state="visible" r:id="rId52"/>
    <sheet name="49" sheetId="52" state="visible" r:id="rId53"/>
    <sheet name="50" sheetId="53" state="visible" r:id="rId54"/>
    <sheet name="51" sheetId="54" state="visible" r:id="rId55"/>
    <sheet name="52" sheetId="55" state="visible" r:id="rId56"/>
    <sheet name="53" sheetId="56" state="visible" r:id="rId57"/>
  </sheets>
  <definedNames>
    <definedName function="false" hidden="false" localSheetId="3" name="_xlnm.Print_Area" vbProcedure="false">'1'!$A$1:$B$48</definedName>
    <definedName function="false" hidden="false" localSheetId="12" name="_xlnm.Print_Area" vbProcedure="false">'10'!$A$1:$B$48</definedName>
    <definedName function="false" hidden="false" localSheetId="13" name="_xlnm.Print_Area" vbProcedure="false">'11'!$A$1:$B$48</definedName>
    <definedName function="false" hidden="false" localSheetId="14" name="_xlnm.Print_Area" vbProcedure="false">'12'!$A$1:$B$48</definedName>
    <definedName function="false" hidden="false" localSheetId="15" name="_xlnm.Print_Area" vbProcedure="false">'13'!$A$1:$B$48</definedName>
    <definedName function="false" hidden="false" localSheetId="16" name="_xlnm.Print_Area" vbProcedure="false">'14'!$A$1:$B$48</definedName>
    <definedName function="false" hidden="false" localSheetId="17" name="_xlnm.Print_Area" vbProcedure="false">'15'!$A$1:$B$48</definedName>
    <definedName function="false" hidden="false" localSheetId="18" name="_xlnm.Print_Area" vbProcedure="false">'16'!$A$1:$B$48</definedName>
    <definedName function="false" hidden="false" localSheetId="19" name="_xlnm.Print_Area" vbProcedure="false">'17'!$A$1:$B$48</definedName>
    <definedName function="false" hidden="false" localSheetId="20" name="_xlnm.Print_Area" vbProcedure="false">'18'!$A$1:$B$48</definedName>
    <definedName function="false" hidden="false" localSheetId="21" name="_xlnm.Print_Area" vbProcedure="false">'19'!$A$1:$B$48</definedName>
    <definedName function="false" hidden="false" localSheetId="4" name="_xlnm.Print_Area" vbProcedure="false">'2'!$A$1:$B$48</definedName>
    <definedName function="false" hidden="false" localSheetId="22" name="_xlnm.Print_Area" vbProcedure="false">'20'!$A$1:$B$48</definedName>
    <definedName function="false" hidden="false" localSheetId="23" name="_xlnm.Print_Area" vbProcedure="false">'21'!$A$1:$B$48</definedName>
    <definedName function="false" hidden="false" localSheetId="24" name="_xlnm.Print_Area" vbProcedure="false">'22'!$A$1:$B$48</definedName>
    <definedName function="false" hidden="false" localSheetId="25" name="_xlnm.Print_Area" vbProcedure="false">'23'!$A$1:$B$48</definedName>
    <definedName function="false" hidden="false" localSheetId="26" name="_xlnm.Print_Area" vbProcedure="false">'24'!$A$1:$B$48</definedName>
    <definedName function="false" hidden="false" localSheetId="27" name="_xlnm.Print_Area" vbProcedure="false">'25'!$A$1:$B$48</definedName>
    <definedName function="false" hidden="false" localSheetId="28" name="_xlnm.Print_Area" vbProcedure="false">'26'!$A$1:$B$48</definedName>
    <definedName function="false" hidden="false" localSheetId="29" name="_xlnm.Print_Area" vbProcedure="false">'27'!$A$1:$B$48</definedName>
    <definedName function="false" hidden="false" localSheetId="30" name="_xlnm.Print_Area" vbProcedure="false">'28'!$A$1:$B$48</definedName>
    <definedName function="false" hidden="false" localSheetId="31" name="_xlnm.Print_Area" vbProcedure="false">'29'!$A$1:$B$48</definedName>
    <definedName function="false" hidden="false" localSheetId="5" name="_xlnm.Print_Area" vbProcedure="false">'3'!$A$1:$B$48</definedName>
    <definedName function="false" hidden="false" localSheetId="32" name="_xlnm.Print_Area" vbProcedure="false">'30'!$A$1:$B$48</definedName>
    <definedName function="false" hidden="false" localSheetId="33" name="_xlnm.Print_Area" vbProcedure="false">'31'!$A$1:$B$48</definedName>
    <definedName function="false" hidden="false" localSheetId="34" name="_xlnm.Print_Area" vbProcedure="false">'32'!$A$1:$B$48</definedName>
    <definedName function="false" hidden="false" localSheetId="35" name="_xlnm.Print_Area" vbProcedure="false">'33'!$A$1:$B$48</definedName>
    <definedName function="false" hidden="false" localSheetId="36" name="_xlnm.Print_Area" vbProcedure="false">'34'!$A$1:$B$48</definedName>
    <definedName function="false" hidden="false" localSheetId="37" name="_xlnm.Print_Area" vbProcedure="false">'35'!$A$1:$B$48</definedName>
    <definedName function="false" hidden="false" localSheetId="38" name="_xlnm.Print_Area" vbProcedure="false">'36'!$A$1:$B$48</definedName>
    <definedName function="false" hidden="false" localSheetId="39" name="_xlnm.Print_Area" vbProcedure="false">'37'!$A$1:$B$48</definedName>
    <definedName function="false" hidden="false" localSheetId="40" name="_xlnm.Print_Area" vbProcedure="false">'38'!$A$1:$B$48</definedName>
    <definedName function="false" hidden="false" localSheetId="41" name="_xlnm.Print_Area" vbProcedure="false">'39'!$A$1:$B$48</definedName>
    <definedName function="false" hidden="false" localSheetId="6" name="_xlnm.Print_Area" vbProcedure="false">'4'!$A$1:$B$48</definedName>
    <definedName function="false" hidden="false" localSheetId="42" name="_xlnm.Print_Area" vbProcedure="false">'40'!$A$1:$B$48</definedName>
    <definedName function="false" hidden="false" localSheetId="43" name="_xlnm.Print_Area" vbProcedure="false">'41'!$A$1:$B$48</definedName>
    <definedName function="false" hidden="false" localSheetId="44" name="_xlnm.Print_Area" vbProcedure="false">'42'!$A$1:$B$48</definedName>
    <definedName function="false" hidden="false" localSheetId="45" name="_xlnm.Print_Area" vbProcedure="false">'43'!$A$1:$B$48</definedName>
    <definedName function="false" hidden="false" localSheetId="46" name="_xlnm.Print_Area" vbProcedure="false">'44'!$A$1:$B$48</definedName>
    <definedName function="false" hidden="false" localSheetId="47" name="_xlnm.Print_Area" vbProcedure="false">'45'!$A$1:$B$48</definedName>
    <definedName function="false" hidden="false" localSheetId="48" name="_xlnm.Print_Area" vbProcedure="false">'46'!$A$1:$B$48</definedName>
    <definedName function="false" hidden="false" localSheetId="49" name="_xlnm.Print_Area" vbProcedure="false">'47'!$A$1:$B$48</definedName>
    <definedName function="false" hidden="false" localSheetId="50" name="_xlnm.Print_Area" vbProcedure="false">'48'!$A$1:$B$48</definedName>
    <definedName function="false" hidden="false" localSheetId="51" name="_xlnm.Print_Area" vbProcedure="false">'49'!$A$1:$B$48</definedName>
    <definedName function="false" hidden="false" localSheetId="7" name="_xlnm.Print_Area" vbProcedure="false">'5'!$A$1:$B$48</definedName>
    <definedName function="false" hidden="false" localSheetId="52" name="_xlnm.Print_Area" vbProcedure="false">'50'!$A$1:$B$48</definedName>
    <definedName function="false" hidden="false" localSheetId="53" name="_xlnm.Print_Area" vbProcedure="false">'51'!$A$1:$B$48</definedName>
    <definedName function="false" hidden="false" localSheetId="54" name="_xlnm.Print_Area" vbProcedure="false">'52'!$A$1:$B$48</definedName>
    <definedName function="false" hidden="false" localSheetId="55" name="_xlnm.Print_Area" vbProcedure="false">'53'!$A$1:$B$48</definedName>
    <definedName function="false" hidden="false" localSheetId="8" name="_xlnm.Print_Area" vbProcedure="false">'6'!$A$1:$B$48</definedName>
    <definedName function="false" hidden="false" localSheetId="9" name="_xlnm.Print_Area" vbProcedure="false">'7'!$A$1:$B$48</definedName>
    <definedName function="false" hidden="false" localSheetId="10" name="_xlnm.Print_Area" vbProcedure="false">'8'!$A$1:$B$48</definedName>
    <definedName function="false" hidden="false" localSheetId="11" name="_xlnm.Print_Area" vbProcedure="false">'9'!$A$1:$B$48</definedName>
    <definedName function="false" hidden="false" localSheetId="0" name="_xlnm.Print_Area" vbProcedure="false">'Indice Schede'!$A$1:$F$31;'Indice Schede'!$B$32:$F$64</definedName>
    <definedName function="false" hidden="false" localSheetId="2" name="_xlnm.Print_Area" vbProcedure="false">'Misure riduzione del rischio'!$A$1:$C$70</definedName>
    <definedName function="false" hidden="false" localSheetId="1" name="_xlnm.Print_Area" vbProcedure="false">'Prospetto Finale'!$A$1:$G$74</definedName>
    <definedName function="false" hidden="false" name="_xlcn.WorksheetConnection_IndiceSchedeF11F581" vbProcedure="false">'Indice Schede'!$G$12:$G$59</definedName>
    <definedName function="false" hidden="false" name="_xlcn.WorksheetConnection_IndiceSchedeN10R631" vbProcedure="false">'Indice Schede'!$O$11:$S$64</definedName>
    <definedName function="false" hidden="false" name="_xlcn.WorksheetConnection_RISCHIO2.xlsxIndiceSchedeF10F581" vbProcedure="false">'Indice Schede'!$G$11:$G$59</definedName>
  </definedNames>
  <calcPr iterateCount="100" refMode="A1" iterate="false" iterateDelta="0.0001"/>
  <pivotCaches>
    <pivotCache cacheId="1" r:id="rId59"/>
    <pivotCache cacheId="2" r:id="rId60"/>
  </pivotCaches>
  <extLst>
    <ext xmlns:loext="http://schemas.libreoffice.org/" uri="{7626C862-2A13-11E5-B345-FEFF819CDC9F}">
      <loext:extCalcPr stringRefSyntax="ExcelA1"/>
    </ext>
  </extLst>
</workbook>
</file>

<file path=xl/sharedStrings.xml><?xml version="1.0" encoding="utf-8"?>
<sst xmlns="http://schemas.openxmlformats.org/spreadsheetml/2006/main" count="6186" uniqueCount="281">
  <si>
    <t xml:space="preserve">Indice schede per la valutazione del rischio</t>
  </si>
  <si>
    <r>
      <rPr>
        <sz val="12"/>
        <color rgb="FF000000"/>
        <rFont val="Arial"/>
        <family val="2"/>
        <charset val="1"/>
      </rPr>
      <t xml:space="preserve">Ogni scheda si compone di tre parti, la prima di </t>
    </r>
    <r>
      <rPr>
        <b val="true"/>
        <u val="single"/>
        <sz val="12"/>
        <color rgb="FF000000"/>
        <rFont val="Arial"/>
        <family val="2"/>
        <charset val="1"/>
      </rPr>
      <t xml:space="preserve">valutazione delle probabilità</t>
    </r>
    <r>
      <rPr>
        <sz val="12"/>
        <color rgb="FF000000"/>
        <rFont val="Arial"/>
        <family val="2"/>
        <charset val="1"/>
      </rPr>
      <t xml:space="preserve">, la seconda con la </t>
    </r>
    <r>
      <rPr>
        <b val="true"/>
        <u val="single"/>
        <sz val="12"/>
        <color rgb="FF000000"/>
        <rFont val="Arial"/>
        <family val="2"/>
        <charset val="1"/>
      </rPr>
      <t xml:space="preserve">valutazione dell’impatto</t>
    </r>
    <r>
      <rPr>
        <sz val="12"/>
        <color rgb="FF000000"/>
        <rFont val="Arial"/>
        <family val="2"/>
        <charset val="1"/>
      </rPr>
      <t xml:space="preserve"> e la terza con la </t>
    </r>
    <r>
      <rPr>
        <b val="true"/>
        <u val="single"/>
        <sz val="12"/>
        <color rgb="FF000000"/>
        <rFont val="Arial"/>
        <family val="2"/>
        <charset val="1"/>
      </rPr>
      <t xml:space="preserve">valutazione complessiva del rischio</t>
    </r>
  </si>
  <si>
    <t xml:space="preserve">In relazione all'assegnazione dei punteggi sul rischio,​ gli stessi rappresentano valori adatti ad un comune che non ha avuto al momento alcun episodio corruttivo, si è​ quindi ​scelto di mantenere un punteggio standard.</t>
  </si>
  <si>
    <t xml:space="preserve">Valutare i punteggi proposti inserendo​, dove necessario, le eventuali variazioni: per accedere alla compilazione delle schede, cliccare sul singolo procedimento.</t>
  </si>
  <si>
    <t xml:space="preserve">Vai al prospetto finale</t>
  </si>
  <si>
    <t xml:space="preserve">Alla fine della lavorazione, è possibile stampare il prospetto finale, da allegare alla deliberazione comunale e al Piano Triennale per la Prevenzione della Corruzione e per la Trasparenza.</t>
  </si>
  <si>
    <t xml:space="preserve">Vai alle Misure riduzione rischio</t>
  </si>
  <si>
    <t xml:space="preserve">Num. scheda</t>
  </si>
  <si>
    <t xml:space="preserve">Indice dei processi sottoposti a valutazione rischio 
(LINK ALLE SCHEDE)</t>
  </si>
  <si>
    <t xml:space="preserve">Processo valutato</t>
  </si>
  <si>
    <t xml:space="preserve">Controllo compilazione</t>
  </si>
  <si>
    <t xml:space="preserve">Misure riduzione rischio inserite</t>
  </si>
  <si>
    <t xml:space="preserve">Procedimento o sottoprocedimento a rischio</t>
  </si>
  <si>
    <t xml:space="preserve">Probabilità</t>
  </si>
  <si>
    <t xml:space="preserve">Impatto</t>
  </si>
  <si>
    <t xml:space="preserve">Rischio</t>
  </si>
  <si>
    <t xml:space="preserve">Rischio basso</t>
  </si>
  <si>
    <t xml:space="preserve">Rischio medio-basso</t>
  </si>
  <si>
    <t xml:space="preserve">Rischio medio</t>
  </si>
  <si>
    <t xml:space="preserve">Richio medio-alto</t>
  </si>
  <si>
    <t xml:space="preserve">Rischio alto</t>
  </si>
  <si>
    <t xml:space="preserve">Processo analizzato</t>
  </si>
  <si>
    <t xml:space="preserve">Misure per la riduzione del rischio</t>
  </si>
  <si>
    <t xml:space="preserve">UNIONE DEI COMUNI DESTRA ADIGE</t>
  </si>
  <si>
    <t xml:space="preserve">Provincia di Verona</t>
  </si>
  <si>
    <t xml:space="preserve">Torna all'indice</t>
  </si>
  <si>
    <t xml:space="preserve">Piano Triennale per la Prevenzione della Corruzione e per la trasparenza 2018-2020</t>
  </si>
  <si>
    <t xml:space="preserve">Avvertenza metodologica</t>
  </si>
  <si>
    <t xml:space="preserve">Le presenti schede sono state predisposte in funzione del documento principale a cui si riferiscono.</t>
  </si>
  <si>
    <r>
      <rPr>
        <sz val="10"/>
        <color rgb="FF000000"/>
        <rFont val="Arial"/>
        <family val="2"/>
        <charset val="1"/>
      </rPr>
      <t xml:space="preserve">In tale documento </t>
    </r>
    <r>
      <rPr>
        <b val="true"/>
        <u val="single"/>
        <sz val="10"/>
        <color rgb="FF000000"/>
        <rFont val="Arial"/>
        <family val="2"/>
        <charset val="1"/>
      </rPr>
      <t xml:space="preserve">sono indicate le premesse</t>
    </r>
    <r>
      <rPr>
        <sz val="10"/>
        <color rgb="FF000000"/>
        <rFont val="Arial"/>
        <family val="2"/>
        <charset val="1"/>
      </rPr>
      <t xml:space="preserve"> che hanno portato alla loro redazione, che sono di due ordini: gli aspetti locali e particolari di questo comune e le indicazioni standardizzate dell’ANAC. </t>
    </r>
  </si>
  <si>
    <t xml:space="preserve">Sull’assegnazione dei punteggi sul rischio, essendo questo un comune che non ha avuto al momento alcun episodio corruttivo, si è scelto di mantenere un punteggio standard.</t>
  </si>
  <si>
    <r>
      <rPr>
        <sz val="10"/>
        <color rgb="FF000000"/>
        <rFont val="Arial"/>
        <family val="2"/>
        <charset val="1"/>
      </rPr>
      <t xml:space="preserve">Anche i </t>
    </r>
    <r>
      <rPr>
        <b val="true"/>
        <u val="single"/>
        <sz val="10"/>
        <color rgb="FF000000"/>
        <rFont val="Arial"/>
        <family val="2"/>
        <charset val="1"/>
      </rPr>
      <t xml:space="preserve">risultati finali della valutazione del rischio</t>
    </r>
    <r>
      <rPr>
        <sz val="10"/>
        <color rgb="FF000000"/>
        <rFont val="Arial"/>
        <family val="2"/>
        <charset val="1"/>
      </rPr>
      <t xml:space="preserve"> sono stati poi riportati nel documento principale e appositamente riassunti in tabelle di facile lettura.</t>
    </r>
  </si>
  <si>
    <r>
      <rPr>
        <i val="true"/>
        <sz val="10"/>
        <color rgb="FFFF0000"/>
        <rFont val="Arial"/>
        <family val="2"/>
        <charset val="1"/>
      </rPr>
      <t xml:space="preserve">A chi riscontra omissioni, imprecisioni o errori è richiesto di segnalarlo all’indirizzo PEC istituzionale che è: </t>
    </r>
    <r>
      <rPr>
        <i val="true"/>
        <sz val="10"/>
        <color rgb="FF000000"/>
        <rFont val="Arial"/>
        <family val="2"/>
        <charset val="1"/>
      </rPr>
      <t xml:space="preserve">...................</t>
    </r>
    <r>
      <rPr>
        <i val="true"/>
        <sz val="10"/>
        <color rgb="FFFF0000"/>
        <rFont val="Arial"/>
        <family val="2"/>
        <charset val="1"/>
      </rPr>
      <t xml:space="preserve"> , indirizzando apposita nota al Segretario Comunale.</t>
    </r>
  </si>
  <si>
    <t xml:space="preserve">INDICE DELLE SCHEDE</t>
  </si>
  <si>
    <r>
      <rPr>
        <i val="true"/>
        <sz val="10"/>
        <color rgb="FF000000"/>
        <rFont val="Arial"/>
        <family val="2"/>
        <charset val="1"/>
      </rPr>
      <t xml:space="preserve">Ogni scheda si compone di tre parti, la prima di </t>
    </r>
    <r>
      <rPr>
        <b val="true"/>
        <i val="true"/>
        <u val="single"/>
        <sz val="10"/>
        <color rgb="FF000000"/>
        <rFont val="Arial"/>
        <family val="2"/>
        <charset val="1"/>
      </rPr>
      <t xml:space="preserve">valutazione delle probabilità</t>
    </r>
    <r>
      <rPr>
        <i val="true"/>
        <sz val="10"/>
        <color rgb="FF000000"/>
        <rFont val="Arial"/>
        <family val="2"/>
        <charset val="1"/>
      </rPr>
      <t xml:space="preserve">, la seconda, nella pagina successiva, con la </t>
    </r>
    <r>
      <rPr>
        <b val="true"/>
        <i val="true"/>
        <u val="single"/>
        <sz val="10"/>
        <color rgb="FF000000"/>
        <rFont val="Arial"/>
        <family val="2"/>
        <charset val="1"/>
      </rPr>
      <t xml:space="preserve">valutazione dell’impatto</t>
    </r>
    <r>
      <rPr>
        <i val="true"/>
        <sz val="10"/>
        <color rgb="FF000000"/>
        <rFont val="Arial"/>
        <family val="2"/>
        <charset val="1"/>
      </rPr>
      <t xml:space="preserve"> e la terza con la </t>
    </r>
    <r>
      <rPr>
        <b val="true"/>
        <i val="true"/>
        <u val="single"/>
        <sz val="10"/>
        <color rgb="FF000000"/>
        <rFont val="Arial"/>
        <family val="2"/>
        <charset val="1"/>
      </rPr>
      <t xml:space="preserve">valutazione complessiva del rischio</t>
    </r>
  </si>
  <si>
    <t xml:space="preserve">Processi sottoposti a valutazione del rischio </t>
  </si>
  <si>
    <t xml:space="preserve">Probabilità (P)</t>
  </si>
  <si>
    <t xml:space="preserve">Impatto (I)</t>
  </si>
  <si>
    <t xml:space="preserve">Rischio (Pxl)</t>
  </si>
  <si>
    <t xml:space="preserve">(vuoto)</t>
  </si>
  <si>
    <t xml:space="preserve">Processo non sottoposto a mappatura e valutazione del rischio</t>
  </si>
  <si>
    <t xml:space="preserve">01 - Concorso per l'assunzione di personale</t>
  </si>
  <si>
    <t xml:space="preserve">02 - Concorso per la progressione in carriera del personale </t>
  </si>
  <si>
    <t xml:space="preserve">03 - Selezione per l'affidamento di un incarico professionale </t>
  </si>
  <si>
    <t xml:space="preserve">04 - Affidamento mediante procedura aperta (o ristretta) di lavori, servizi, forniture</t>
  </si>
  <si>
    <t xml:space="preserve">05 - Affidamento diretto di lavori, servizi o forniture</t>
  </si>
  <si>
    <t xml:space="preserve">06 - Permesso di costruire</t>
  </si>
  <si>
    <t xml:space="preserve">07 - Permesso di costruire in aree assoggettate ad autorizzazione paesaggistica</t>
  </si>
  <si>
    <t xml:space="preserve">08 - Concessione di sovvenzioni, contributi, sussidi, ausili finanziari, nonché attribuzione di vantaggi economici di qualunque genere </t>
  </si>
  <si>
    <t xml:space="preserve">09 - Provvedimenti di pianificazione urbanistica generale</t>
  </si>
  <si>
    <t xml:space="preserve">10 - Provvedimenti di pianificazione urbanistica attuativa</t>
  </si>
  <si>
    <t xml:space="preserve">11 - Levata dei protesti </t>
  </si>
  <si>
    <t xml:space="preserve">12 - Gestione delle sanzioni per violazione del CDS</t>
  </si>
  <si>
    <t xml:space="preserve">13 - Gestione ordinaria delle entrate di bilancio</t>
  </si>
  <si>
    <t xml:space="preserve">14 - Gestione ordinaria delle spese di bilancio</t>
  </si>
  <si>
    <t xml:space="preserve">15 - Accertamenti e verifiche dei tributi locali</t>
  </si>
  <si>
    <t xml:space="preserve">16 - Accertamenti con adesione dei tributi locali</t>
  </si>
  <si>
    <t xml:space="preserve">17 - Accertamenti e controlli sugli abusi edilizi</t>
  </si>
  <si>
    <t xml:space="preserve">18 - Incentivi economici al personale (produttività e retribuzioni di risultato)</t>
  </si>
  <si>
    <t xml:space="preserve">19 - Autorizzazione all’occupazione del suolo pubblico</t>
  </si>
  <si>
    <t xml:space="preserve">20 - Autorizzazioni ex artt. 68 e 69 del TULPS (spettacoli anche viaggianti, pubblici intrattenimenti, feste da ballo, esposizioni, gare)</t>
  </si>
  <si>
    <t xml:space="preserve">21 - Permesso di costruire convenzionato</t>
  </si>
  <si>
    <t xml:space="preserve">22 - Pratiche anagrafiche</t>
  </si>
  <si>
    <t xml:space="preserve">23 - Documenti di identità</t>
  </si>
  <si>
    <t xml:space="preserve">24 - Servizi per minori e famiglie</t>
  </si>
  <si>
    <t xml:space="preserve">25 - Servizi assistenziali e socio-sanitari per anziani</t>
  </si>
  <si>
    <t xml:space="preserve">26 - Servizi per disabili</t>
  </si>
  <si>
    <t xml:space="preserve">27 - Servizi per adulti in difficoltà</t>
  </si>
  <si>
    <t xml:space="preserve">28 - Servizi di integrazione dei cittadini stranieri</t>
  </si>
  <si>
    <t xml:space="preserve">29 - Raccolta e smaltimento rifiuti</t>
  </si>
  <si>
    <t xml:space="preserve">30 - Gestione del protocollo</t>
  </si>
  <si>
    <t xml:space="preserve">31 - Gestione dell'archivio</t>
  </si>
  <si>
    <t xml:space="preserve">32 - Gestione delle sepolture e dei loculi</t>
  </si>
  <si>
    <t xml:space="preserve">33 - Gestione delle tombe di famiglia</t>
  </si>
  <si>
    <t xml:space="preserve">34 - Organizzazione eventi</t>
  </si>
  <si>
    <t xml:space="preserve">35 - Rilascio di patrocini</t>
  </si>
  <si>
    <t xml:space="preserve">36 - Gare ad evidenza pubblica di vendita di beni</t>
  </si>
  <si>
    <t xml:space="preserve">37 - Funzionamento degli organi collegiali</t>
  </si>
  <si>
    <t xml:space="preserve">38 - Formazione di determinazioni, ordinanze, decreti ed altri atti amministrativi</t>
  </si>
  <si>
    <t xml:space="preserve">39 - Designazione dei rappresentanti dell'ente presso enti, società, fondazioni</t>
  </si>
  <si>
    <t xml:space="preserve">40 - Gestione dei procedimenti di segnalazione e reclamo</t>
  </si>
  <si>
    <t xml:space="preserve">41 - Gestione della leva</t>
  </si>
  <si>
    <t xml:space="preserve">42 - Gestione dell'elettorato</t>
  </si>
  <si>
    <t xml:space="preserve">43 - Gestione degli alloggi pubblici</t>
  </si>
  <si>
    <t xml:space="preserve">44 - Gestione del diritto allo studio</t>
  </si>
  <si>
    <t xml:space="preserve">45 - Vigilanza sulla circolazione e la sosta</t>
  </si>
  <si>
    <t xml:space="preserve">46 - Gestione del reticolato idrico minore</t>
  </si>
  <si>
    <t xml:space="preserve">47 - Affidamenti in house</t>
  </si>
  <si>
    <t xml:space="preserve">48 - Controlli sull'uso del territorio</t>
  </si>
  <si>
    <t xml:space="preserve">Misure specifiche da adottare nel triennio per ridurre ulteriormente il rischio</t>
  </si>
  <si>
    <t xml:space="preserve">Vai prospetto finale</t>
  </si>
  <si>
    <t xml:space="preserve">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</si>
  <si>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 xml:space="preserve">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</si>
  <si>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 xml:space="preserve">Pur con i recenti correttivi delle norme che obbligano a fare un piano preliminare e con delle forti limitazione della spesa, questo processo può nascondere una certa pericolosità corruttiva in relazione alle valutazioni di merito che, in via preliminare hanno determinato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</si>
  <si>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 xml:space="preserve">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responsabili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</si>
  <si>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 xml:space="preserve">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</si>
  <si>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 xml:space="preserve">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</si>
  <si>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 xml:space="preserve">Il rischio corruttivo insito in questo processo e nelle varie fasi può essere abbattuto solo se si adottano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</si>
  <si>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 xml:space="preserve">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</si>
  <si>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</si>
  <si>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 xml:space="preserve">Due sono le direttive per la riduzione del rischio. La prima fa riferimento agli operatori che accertano le violazioni che dovranno sempre operare almeno in coppia al fine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ruolo/riscossione coattiva"</t>
  </si>
  <si>
    <t xml:space="preserve">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</si>
  <si>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 xml:space="preserve">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</si>
  <si>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 xml:space="preserve">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ruolo/riscossione coattiva"</t>
  </si>
  <si>
    <t xml:space="preserve">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ruolo/riscossione coattiva", si dovrà anche prevedere un meccanismo di trasparenza nei provvedimenti che autorizzano dette riduzioni, con particolare riferimento alla parte motivazionale.</t>
  </si>
  <si>
    <t xml:space="preserve">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</si>
  <si>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 xml:space="preserve">Questo è un caso paradigmatico relativo ai parametri utilizzati per la valutazione del rischio che danno un risultato altissimo quando invece l'esperienza dimostra che teoricamente è difficile ipotizzare  fenomeni corruttivi, in quanto c'è il controllo reciproco dei dipendenti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</si>
  <si>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 xml:space="preserve">Se vengono applicate in modo chiaro e trasparente le disposizioni normative e regolamentari, non dovrebbero verificarsi fenomeni corruttivi. Questa fattispecie è comunque una di quelle in cui è rilevante anche il controllo delle entrate relative ai canoni previsti.</t>
  </si>
  <si>
    <t xml:space="preserve">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degli aspetti soggettivi dei beneficiari.</t>
  </si>
  <si>
    <t xml:space="preserve">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 ad accertamento eseguito dalla polizia locale.</t>
  </si>
  <si>
    <t xml:space="preserve">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</si>
  <si>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t xml:space="preserve">Per i servizi che comportano la corresponsione di contributi in denaro si faccia riferimento alle prescrizioni di cui alla scheda n. 8 sulla corresponsione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</si>
  <si>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 xml:space="preserve">Per i servizi che comportano la corresponsione di contributi in denaro si faccia riferimento alle prescrizioni di cui alla scheda n. 8 sulla corresponsione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</si>
  <si>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t>
  </si>
  <si>
    <t xml:space="preserve">Non si registrano pericoli corruttivi anche perché questo ente si è dotato del protocollo elettronico con profilatura dei flussi.</t>
  </si>
  <si>
    <t xml:space="preserve">Non si registrano pericoli corruttivi anche perché questo ente si è dotato di un manuale di gestione documentale che, unitamente al protocollo elettronico, determina una profilatura dei flussi documentali.</t>
  </si>
  <si>
    <t xml:space="preserve">Il forte controllo sociale derivato dalla forte esposizione del servizio all'attenzione di parenti e conoscenti del defunto esclude pratiche corruttive nel servizio pratico di gestione cimiteriale. Per quanto riguarda la gestione delle concessioni cimiteriali è stato [o va adottato, per gli enti che ne sono privi] adottato un apposito regolamento e le tariffe sono aggiornate annualmente. La scelta del concessionario nella gestione dei cimiteri [solo per gli enti che gestiscono i cimiteri in modo diverso dalla gestione diretta ] ...dettagliare</t>
  </si>
  <si>
    <t xml:space="preserve">Oltre a quanto indicato nella scheda precedente per quanto riguarda questa fattispecie si ritiene necessario adottare un apposito regolamento e l'eventuale assegnazione di nuove tombe andrà fatta con apposito procedimento ad evidenza pubblica.</t>
  </si>
  <si>
    <t xml:space="preserve">Si consiglia ai responsabili dei servizi di procedere alla realizzazione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</si>
  <si>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 xml:space="preserve">Per i patrocini gratuiti si ritiene inutile ogni misura anticorruttiva. Per i patrocini onerosi, che prevedono un contributo a supporto dell'iniziativa si faccia riferimento alle misure di cui alla scheda n. 8. Nella fissazione delle regole che stanno alla base della concessione dei patrocini vanno individuate le regole particolari per quelli onerosi.</t>
  </si>
  <si>
    <t xml:space="preserve">Vanno previste vendite di beni mobili ed immobili solo se previste in appositi bandi con tutte le regole necessarie o con regolamenti che comunque prevedano un coinvolgimento di diversi soggetti.</t>
  </si>
  <si>
    <t xml:space="preserve">Non si ritiene necessario adottare misure particolari</t>
  </si>
  <si>
    <t xml:space="preserve">Vanno distinte designazioni che prevedono un compenso dalle designazioni che invece prevedano un compenso. Maggiore è il compenso,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</si>
  <si>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 xml:space="preserve">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t>
  </si>
  <si>
    <t xml:space="preserve">La leva militare al momento è sospesa, anche se in realtà le liste devono ancora essere compilate. Non esistono fattispecie teoriche di corruzione in questo campo.</t>
  </si>
  <si>
    <t xml:space="preserve">La maggioranza dei prodotti dell'ufficio elettorale è totalmente vincolata e non può prevedere episodi corruttivi, che invece si possono concretizzare, anche in modo "pericoloso" nei procedimenti di predisposizone delle liste elettorali (autentiche di firma, certificazioni ecc.). In questi casi i dipendenti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</si>
  <si>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 xml:space="preserve">Le graduatorie per l'assegnazione degli alloggi popolari dovranno essere redatte esclusivamente da soggetti terzi rispetto ai dipendenti dell'ufficio. Ci si rivolga prioritariamente alle prestazioni di esperti di comuni e agenzie autonome.</t>
  </si>
  <si>
    <t xml:space="preserve">L'assegnazione dei libri di testo, gratuita o semigratuita, è assolutamente vincolata e non può essere oggetto di corruzione. Diverso invece il problema legato ai processi legati all'individuazione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</si>
  <si>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 xml:space="preserve">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</si>
  <si>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 xml:space="preserve">Nel caso di affidamenti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</si>
  <si>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 xml:space="preserve">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</si>
  <si>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t xml:space="preserve">Mentre l'approvvigionamento idrico per usi domestici non risulta particolarmente problematico, ci possono essere dei profili di criticità nel campo dell'approvvigionamento idrico per usi agricoli ed industriali e per la gestione dei pozzi privati. La farraginosità delle norme nazionali e regionali e l'oggettiva difficoltà dei controlli consigliano massima attenzione sui procedimenti di autorizzazione dei prelievi e degli scarichi. Sarebbe utile la predisposizione di un regolamento comunale che partendo dalla normativa nazionale e regionale indichi le funzioni e le responsabilità dei vari uffici.</t>
  </si>
  <si>
    <t xml:space="preserve">Scheda</t>
  </si>
  <si>
    <t xml:space="preserve">Processo valutato?</t>
  </si>
  <si>
    <t xml:space="preserve">SI</t>
  </si>
  <si>
    <t xml:space="preserve">Concorso per l'assunzione di personale</t>
  </si>
  <si>
    <t xml:space="preserve">NO</t>
  </si>
  <si>
    <t xml:space="preserve">1. Valutazione della probabilità</t>
  </si>
  <si>
    <t xml:space="preserve">Criteri </t>
  </si>
  <si>
    <t xml:space="preserve">Punteggi </t>
  </si>
  <si>
    <t xml:space="preserve">Seleziona da elenco:</t>
  </si>
  <si>
    <t xml:space="preserve">-</t>
  </si>
  <si>
    <t xml:space="preserve">Criterio 1: discrezionalità</t>
  </si>
  <si>
    <t xml:space="preserve">No, è del tutto vincolato = 1</t>
  </si>
  <si>
    <t xml:space="preserve">Il processo è discrezionale?</t>
  </si>
  <si>
    <t xml:space="preserve">È parzialmente vincolato dalla legge e da atti amministrativi (regolamenti, direttive, circolari) = 2</t>
  </si>
  <si>
    <t xml:space="preserve">punteggio assegnato </t>
  </si>
  <si>
    <t xml:space="preserve">È parzialmente vincolato solo dalla legge = 3</t>
  </si>
  <si>
    <t xml:space="preserve">Criterio 2: rilevanza esterna</t>
  </si>
  <si>
    <t xml:space="preserve">È parzialmente vincolato solo da atti amministrativi (regolamenti, direttive, circolari) = 4</t>
  </si>
  <si>
    <t xml:space="preserve">Il processo produce effetti diretti all'esterno dell'amministrazione di riferimento ?</t>
  </si>
  <si>
    <t xml:space="preserve">Si, il risultato del processo è rivolto direttamente ad utenti esterni = 5</t>
  </si>
  <si>
    <t xml:space="preserve">È altamente discrezionale = 5</t>
  </si>
  <si>
    <t xml:space="preserve">Criterio 3: complessità del processo</t>
  </si>
  <si>
    <t xml:space="preserve">Si tratta di un processo complesso che comporta il coinvolgimento di più amministrazioni (esclusi i controlli) in fasi successive per il conseguimento del risultato?</t>
  </si>
  <si>
    <t xml:space="preserve">No, il processo coinvolge una sola PA = 1</t>
  </si>
  <si>
    <t xml:space="preserve">No, ha come destinatario finale un ufficio interno = 2</t>
  </si>
  <si>
    <t xml:space="preserve">Criterio 4: valore economico</t>
  </si>
  <si>
    <t xml:space="preserve">Qual è l'impatto economico del processo?</t>
  </si>
  <si>
    <t xml:space="preserve">Comporta l'affidamento di considerevoli vantaggi a soggetti esterni (es. appalto) = 5</t>
  </si>
  <si>
    <t xml:space="preserve">Criterio 5: frazionabilità del processo</t>
  </si>
  <si>
    <t xml:space="preserve">Il risultato finale del processo può essere raggiunto anche effettuando una pluralità di operazioni di entità economica ridotta che, considerate complessivamente, alla fine assicurano lo stesso risultato?</t>
  </si>
  <si>
    <t xml:space="preserve">No = 1</t>
  </si>
  <si>
    <t xml:space="preserve">Si, il processo coinvolge più di tre amministrazioni = 3</t>
  </si>
  <si>
    <t xml:space="preserve">Si, il processo coinvolge più di cinque amministrazioni = 5</t>
  </si>
  <si>
    <t xml:space="preserve">Criterio 6: controlli</t>
  </si>
  <si>
    <t xml:space="preserve">Anche sulla base dell'esperienza pregressa, il tipo di controllo applicato sul processo è adeguato a neutralizzare il rischio?</t>
  </si>
  <si>
    <t xml:space="preserve">Si, costituisce un efficace strumento di neutralizzazione = 1</t>
  </si>
  <si>
    <t xml:space="preserve">Ha rilevanza esclusivamente interna = 1</t>
  </si>
  <si>
    <t xml:space="preserve">Valore stimato della probabilità</t>
  </si>
  <si>
    <t xml:space="preserve">Comporta l'attribuzione di vantaggi a soggetti esterni, ma di non particolare rilievo economico (es. borse di studio) = 3</t>
  </si>
  <si>
    <t xml:space="preserve">0 = nessuna probabilità; 1 = improbabile; 2 = poco probabile; 3 = probabile; 4 = molto probabile; 5 = altamente probabile.</t>
  </si>
  <si>
    <t xml:space="preserve">2. Valutazione dell'impatto</t>
  </si>
  <si>
    <t xml:space="preserve">Criterio 1: impatto organizzativo</t>
  </si>
  <si>
    <t xml:space="preserve">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</si>
  <si>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 xml:space="preserve">Fino a circa il 20% = 1</t>
  </si>
  <si>
    <t xml:space="preserve">Si = 5</t>
  </si>
  <si>
    <t xml:space="preserve">Criterio 2: impatto economico</t>
  </si>
  <si>
    <t xml:space="preserve">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</si>
  <si>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 xml:space="preserve">Si, è molto efficace = 2</t>
  </si>
  <si>
    <t xml:space="preserve">Criterio 3: impatto reputazionale</t>
  </si>
  <si>
    <t xml:space="preserve">Si, per una percentuale approssimativa del 50% = 3</t>
  </si>
  <si>
    <t xml:space="preserve">Nel corso degli ultimi anni sono stati pubblicati su giornali o riviste articoli aventi ad oggetto il medesimo evento o eventi analoghi?</t>
  </si>
  <si>
    <t xml:space="preserve">Non ne abbiamo memoria = 1</t>
  </si>
  <si>
    <t xml:space="preserve">Si, ma in minima parte = 4</t>
  </si>
  <si>
    <t xml:space="preserve">No, il rischio rimane indifferente = 5</t>
  </si>
  <si>
    <t xml:space="preserve">Criterio 4: impatto sull'immagine </t>
  </si>
  <si>
    <t xml:space="preserve">A quale livello può collocarsi il rischio dell'evento (livello apicale, intermedio, basso), ovvero la posizione/il ruolo che l'eventuale soggetto riveste nell'organizzazione è elevata, media o bassa?</t>
  </si>
  <si>
    <t xml:space="preserve">A livello di dirigente di ufficio non generale, ovvero posizione apicale o posizione organizzativa = 3</t>
  </si>
  <si>
    <t xml:space="preserve">Valore stimato dell'impatto</t>
  </si>
  <si>
    <t xml:space="preserve">Fino a circa il 40% = 2</t>
  </si>
  <si>
    <t xml:space="preserve">0 = nessun impatto; 1 = marginale; 2 = minore; 3 = soglia; 4 = serio; 5 = superiore</t>
  </si>
  <si>
    <t xml:space="preserve">Fino a circa il 60% = 3</t>
  </si>
  <si>
    <t xml:space="preserve">Fino a circa lo 80% = 4</t>
  </si>
  <si>
    <t xml:space="preserve">3. Valutazione complessiva del rischio</t>
  </si>
  <si>
    <t xml:space="preserve">Fino a circa il 100% = 5</t>
  </si>
  <si>
    <t xml:space="preserve">Valutazione complessiva del rischio = probabilità * impatto </t>
  </si>
  <si>
    <t xml:space="preserve">4. Misure specifiche da adottare nel triennio per ridurre ulteriormente il rischio</t>
  </si>
  <si>
    <t xml:space="preserve">No = 0</t>
  </si>
  <si>
    <t xml:space="preserve">Si, sulla stampa locale = 2</t>
  </si>
  <si>
    <t xml:space="preserve">Si, sulla stampa nazionale = 3</t>
  </si>
  <si>
    <t xml:space="preserve">Si, sulla stampa locale e nazionale = 4</t>
  </si>
  <si>
    <t xml:space="preserve">Si sulla stampa, locale, nazionale ed internazionale = 5</t>
  </si>
  <si>
    <t xml:space="preserve">A livello di addetto = 1</t>
  </si>
  <si>
    <t xml:space="preserve">A livello di collaboratore o funzionario = 2</t>
  </si>
  <si>
    <t xml:space="preserve">A livello di dirigente d'ufficio generale = 4</t>
  </si>
  <si>
    <t xml:space="preserve">A livello di capo dipartimento/segretario generale = 5</t>
  </si>
  <si>
    <t xml:space="preserve">Concorso per la progressione in carriera del personale </t>
  </si>
  <si>
    <t xml:space="preserve">Selezione per l'affidamento di un incarico professionale </t>
  </si>
  <si>
    <t xml:space="preserve">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</si>
  <si>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 xml:space="preserve">Affidamento mediante procedura aperta (o ristretta) di lavori, servizi, forniture</t>
  </si>
  <si>
    <t xml:space="preserve">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</si>
  <si>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 xml:space="preserve">Affidamento diretto di lavori, servizi o forniture</t>
  </si>
  <si>
    <t xml:space="preserve">Permesso di costruire</t>
  </si>
  <si>
    <t xml:space="preserve">Permesso di costruire in aree assoggettate ad autorizzazione paesaggistica</t>
  </si>
  <si>
    <t xml:space="preserve">Concessione di sovvenzioni, contributi, sussidi, ausili finanziari, nonché attribuzione di vantaggi economici di qualunque genere </t>
  </si>
  <si>
    <t xml:space="preserve">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</si>
  <si>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 xml:space="preserve">Provvedimenti di pianificazione urbanistica generale</t>
  </si>
  <si>
    <t xml:space="preserve">Provvedimenti di pianificazione urbanistica attuativa</t>
  </si>
  <si>
    <t xml:space="preserve">Levata dei protesti </t>
  </si>
  <si>
    <t xml:space="preserve">Gestione delle sanzioni per violazione del CDS</t>
  </si>
  <si>
    <t xml:space="preserve">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</si>
  <si>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 xml:space="preserve">Gestione ordinaria delle entrate di bilancio</t>
  </si>
  <si>
    <t xml:space="preserve">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</si>
  <si>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 xml:space="preserve">Gestione ordinaria delle spese di bilancio</t>
  </si>
  <si>
    <t xml:space="preserve">Accertamenti e verifiche dei tributi locali</t>
  </si>
  <si>
    <t xml:space="preserve">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</si>
  <si>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 xml:space="preserve">Accertamenti con adesione dei tributi locali</t>
  </si>
  <si>
    <t xml:space="preserve">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</si>
  <si>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 xml:space="preserve">Accertamenti e controlli sugli abusi edilizi</t>
  </si>
  <si>
    <t xml:space="preserve">Incentivi economici al personale (produttività e retribuzioni di risultato)</t>
  </si>
  <si>
    <t xml:space="preserve">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</si>
  <si>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 xml:space="preserve">Autorizzazione all’occupazione del suolo pubblico</t>
  </si>
  <si>
    <t xml:space="preserve">Autorizzazioni ex artt. 68 e 69 del TULPS (spettacoli anche viaggianti, pubblici intrattenimenti, feste da ballo, esposizioni, gare)</t>
  </si>
  <si>
    <t xml:space="preserve">Permesso di costruire convenzionato</t>
  </si>
  <si>
    <t xml:space="preserve">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</si>
  <si>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 xml:space="preserve">Pratiche anagrafiche</t>
  </si>
  <si>
    <t xml:space="preserve">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</si>
  <si>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 xml:space="preserve">Documenti di identità</t>
  </si>
  <si>
    <r>
      <rPr>
        <i val="true"/>
        <u val="single"/>
        <sz val="11"/>
        <color rgb="FF000000"/>
        <rFont val="Calibri"/>
        <family val="2"/>
        <charset val="1"/>
      </rPr>
      <t xml:space="preserve">Se il comune è tra quelli che rilasciano la CIE:</t>
    </r>
    <r>
      <rPr>
        <sz val="11"/>
        <color rgb="FF000000"/>
        <rFont val="Calibri"/>
        <family val="2"/>
        <charset val="1"/>
      </rPr>
      <t xml:space="preserve"> "La procedura centralizzata della carta d'identità elettronica, con l'associazione delle impronte digitali, elimina pressoché totalmente ogni ipotesi corruttiva" </t>
    </r>
    <r>
      <rPr>
        <i val="true"/>
        <u val="single"/>
        <sz val="11"/>
        <color rgb="FF000000"/>
        <rFont val="Calibri"/>
        <family val="2"/>
        <charset val="1"/>
      </rPr>
      <t xml:space="preserve"> Se il comune non rilascia la CIE:</t>
    </r>
    <r>
      <rPr>
        <sz val="11"/>
        <color rgb="FF000000"/>
        <rFont val="Calibri"/>
        <family val="2"/>
        <charset val="1"/>
      </rPr>
      <t xml:space="preserv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</si>
  <si>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t xml:space="preserve">Servizi per minori e famiglie</t>
  </si>
  <si>
    <r>
      <rPr>
        <sz val="11"/>
        <color rgb="FF000000"/>
        <rFont val="Calibri"/>
        <family val="2"/>
        <charset val="1"/>
      </rP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val="true"/>
        <u val="single"/>
        <sz val="11"/>
        <color rgb="FF000000"/>
        <rFont val="Calibri"/>
        <family val="2"/>
        <charset val="1"/>
      </rPr>
      <t xml:space="preserve">(o consorziali per gli enti che hanno questa dimensione sovracomunale)</t>
    </r>
  </si>
  <si>
    <t xml:space="preserve">Servizi assistenziali e socio-sanitari per anziani</t>
  </si>
  <si>
    <r>
      <rPr>
        <sz val="11"/>
        <color rgb="FF000000"/>
        <rFont val="Calibri"/>
        <family val="2"/>
        <charset val="1"/>
      </rP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val="true"/>
        <u val="single"/>
        <sz val="11"/>
        <color rgb="FF000000"/>
        <rFont val="Calibri"/>
        <family val="2"/>
        <charset val="1"/>
      </rPr>
      <t xml:space="preserve"> (o consorziali per gli enti che hanno questa dimensione sovracomunale)</t>
    </r>
  </si>
  <si>
    <t xml:space="preserve">Servizi per disabili</t>
  </si>
  <si>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</si>
  <si>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 xml:space="preserve">Servizi per adulti in difficoltà</t>
  </si>
  <si>
    <t xml:space="preserve">Servizi di integrazione dei cittadini stranieri</t>
  </si>
  <si>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</si>
  <si>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Raccolta e smaltimento rifiuti</t>
  </si>
  <si>
    <r>
      <rPr>
        <sz val="11"/>
        <color rgb="FF000000"/>
        <rFont val="Calibri"/>
        <family val="2"/>
        <charset val="1"/>
      </rPr>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t>
    </r>
    <r>
      <rPr>
        <i val="true"/>
        <u val="single"/>
        <sz val="11"/>
        <color rgb="FF000000"/>
        <rFont val="Calibri"/>
        <family val="2"/>
        <charset val="1"/>
      </rPr>
      <t xml:space="preserve">[ qui ogni ente è bene che personalizzi la scheda con riferimento al soggetto gestore e alla modalità di assegnazione del servizio]</t>
    </r>
  </si>
  <si>
    <t xml:space="preserve">Gestione del protocollo</t>
  </si>
  <si>
    <t xml:space="preserve">Gestione dell'archivio</t>
  </si>
  <si>
    <t xml:space="preserve">Gestione delle sepolture e dei loculi</t>
  </si>
  <si>
    <r>
      <rPr>
        <sz val="11"/>
        <color rgb="FF000000"/>
        <rFont val="Calibri"/>
        <family val="2"/>
        <charset val="1"/>
      </rP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t>
    </r>
    <r>
      <rPr>
        <i val="true"/>
        <u val="single"/>
        <sz val="11"/>
        <color rgb="FF000000"/>
        <rFont val="Calibri"/>
        <family val="2"/>
        <charset val="1"/>
      </rPr>
      <t xml:space="preserve">[solo per gli enti che gestiscono i cimiteri in modo diverso dalla gestione diretta ]</t>
    </r>
    <r>
      <rPr>
        <sz val="11"/>
        <color rgb="FF000000"/>
        <rFont val="Calibri"/>
        <family val="2"/>
        <charset val="1"/>
      </rPr>
      <t xml:space="preserve"> ...dettagliare</t>
    </r>
  </si>
  <si>
    <t xml:space="preserve">Gestione delle tombe di famiglia</t>
  </si>
  <si>
    <t xml:space="preserve">Oltre a quanto indicato nella scheda precedente per quanto riguarda questa fattispecie si ritiene necessario adoattre un apposito regolamento e l'eventuale assegnazione di nuove tombe andrà fatta con apposito procedimento ad evidenza pubblica.</t>
  </si>
  <si>
    <t xml:space="preserve">Organizzazione eventi</t>
  </si>
  <si>
    <t xml:space="preserve">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</si>
  <si>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 xml:space="preserve">Rilascio di patrocini</t>
  </si>
  <si>
    <t xml:space="preserve">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</si>
  <si>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 xml:space="preserve">Gare ad evidenza pubblica di vendita di beni</t>
  </si>
  <si>
    <t xml:space="preserve">Funzionamento degli organi collegiali</t>
  </si>
  <si>
    <t xml:space="preserve">Formazione di determinazioni, ordinanze, decreti ed altri atti amministrativi</t>
  </si>
  <si>
    <t xml:space="preserve">Designazione dei rappresentanti dell'ente presso enti, società, fondazioni</t>
  </si>
  <si>
    <t xml:space="preserve">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</si>
  <si>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 xml:space="preserve">Gestione dei procedimenti di segnalazione e reclamo</t>
  </si>
  <si>
    <r>
      <rPr>
        <sz val="11"/>
        <color rgb="FF000000"/>
        <rFont val="Calibri"/>
        <family val="2"/>
        <charset val="1"/>
      </rPr>
      <t xml:space="preserve">Questo comune si è dotato di un protocollo elettronico con cui  vengono profilati i flussi documentali, le segnalazioni, anche quelle anonime o con secretazione del mittente,  sono sempre rintracciabili rendendo evidente eventuali omissioni o fenomeni corruttivi. </t>
    </r>
    <r>
      <rPr>
        <i val="true"/>
        <u val="single"/>
        <sz val="11"/>
        <color rgb="FF000000"/>
        <rFont val="Calibri"/>
        <family val="2"/>
        <charset val="1"/>
      </rPr>
      <t xml:space="preserve">[Se invece il comune non si è dotato di tale strumento potrà prevederne l'acquisto, anche a tal fine ...]</t>
    </r>
  </si>
  <si>
    <t xml:space="preserve">Gestione della leva</t>
  </si>
  <si>
    <t xml:space="preserve">Gestione dell'elettorato</t>
  </si>
  <si>
    <t xml:space="preserve">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</si>
  <si>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 xml:space="preserve">Gestione degli alloggi pubblici</t>
  </si>
  <si>
    <t xml:space="preserve">Gestione del diritto allo studio</t>
  </si>
  <si>
    <t xml:space="preserve">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</si>
  <si>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 xml:space="preserve">Vigilanza sulla circolazione e la sosta</t>
  </si>
  <si>
    <t xml:space="preserve">Gestione del reticolato idrico minore</t>
  </si>
  <si>
    <t xml:space="preserve">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</si>
  <si>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 xml:space="preserve">Affidamenti in house</t>
  </si>
  <si>
    <t xml:space="preserve">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</si>
  <si>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 xml:space="preserve">Controlli sull'uso del territorio</t>
  </si>
  <si>
    <t xml:space="preserve">Nuova scheda</t>
  </si>
</sst>
</file>

<file path=xl/styles.xml><?xml version="1.0" encoding="utf-8"?>
<styleSheet xmlns="http://schemas.openxmlformats.org/spreadsheetml/2006/main">
  <numFmts count="4">
    <numFmt numFmtId="164" formatCode="General"/>
    <numFmt numFmtId="165" formatCode="0.00"/>
    <numFmt numFmtId="166" formatCode="@"/>
    <numFmt numFmtId="167" formatCode="0"/>
  </numFmts>
  <fonts count="40">
    <font>
      <sz val="11"/>
      <color rgb="FF000000"/>
      <name val="Calibri"/>
      <family val="2"/>
      <charset val="1"/>
    </font>
    <font>
      <sz val="10"/>
      <name val="Arial"/>
      <family val="0"/>
    </font>
    <font>
      <sz val="10"/>
      <name val="Arial"/>
      <family val="0"/>
    </font>
    <font>
      <sz val="10"/>
      <name val="Arial"/>
      <family val="0"/>
    </font>
    <font>
      <sz val="24"/>
      <color rgb="FF000000"/>
      <name val="Arial"/>
      <family val="2"/>
      <charset val="1"/>
    </font>
    <font>
      <sz val="12"/>
      <color rgb="FF000000"/>
      <name val="Arial"/>
      <family val="2"/>
      <charset val="1"/>
    </font>
    <font>
      <b val="true"/>
      <u val="single"/>
      <sz val="12"/>
      <color rgb="FF000000"/>
      <name val="Arial"/>
      <family val="2"/>
      <charset val="1"/>
    </font>
    <font>
      <b val="true"/>
      <u val="single"/>
      <sz val="14"/>
      <color rgb="FF0000FF"/>
      <name val="Calibri"/>
      <family val="2"/>
      <charset val="1"/>
    </font>
    <font>
      <u val="single"/>
      <sz val="11"/>
      <color rgb="FF0563C1"/>
      <name val="Calibri"/>
      <family val="2"/>
      <charset val="1"/>
    </font>
    <font>
      <b val="true"/>
      <sz val="12"/>
      <color rgb="FF000000"/>
      <name val="Arial"/>
      <family val="2"/>
      <charset val="1"/>
    </font>
    <font>
      <sz val="12"/>
      <color rgb="FF000000"/>
      <name val="Calibri"/>
      <family val="2"/>
      <charset val="1"/>
    </font>
    <font>
      <b val="true"/>
      <sz val="12"/>
      <color rgb="FF000000"/>
      <name val="Calibri"/>
      <family val="2"/>
      <charset val="1"/>
    </font>
    <font>
      <u val="single"/>
      <sz val="12"/>
      <color rgb="FF0563C1"/>
      <name val="Arial"/>
      <family val="2"/>
      <charset val="1"/>
    </font>
    <font>
      <sz val="12"/>
      <color rgb="FF0563C1"/>
      <name val="Arial"/>
      <family val="2"/>
      <charset val="1"/>
    </font>
    <font>
      <b val="true"/>
      <sz val="12"/>
      <color rgb="FF000000"/>
      <name val="Calibri"/>
      <family val="0"/>
    </font>
    <font>
      <sz val="11"/>
      <color rgb="FF000000"/>
      <name val="Calibri"/>
      <family val="0"/>
    </font>
    <font>
      <sz val="12"/>
      <color rgb="FF000000"/>
      <name val="Calibri"/>
      <family val="0"/>
    </font>
    <font>
      <i val="true"/>
      <sz val="18"/>
      <color rgb="FF000000"/>
      <name val="Arial"/>
      <family val="2"/>
      <charset val="1"/>
    </font>
    <font>
      <i val="true"/>
      <sz val="14"/>
      <color rgb="FF000000"/>
      <name val="Arial"/>
      <family val="2"/>
      <charset val="1"/>
    </font>
    <font>
      <b val="true"/>
      <u val="single"/>
      <sz val="14"/>
      <name val="Calibri"/>
      <family val="2"/>
      <charset val="1"/>
    </font>
    <font>
      <b val="true"/>
      <sz val="22"/>
      <color rgb="FF000000"/>
      <name val="Arial"/>
      <family val="2"/>
      <charset val="1"/>
    </font>
    <font>
      <b val="true"/>
      <u val="single"/>
      <sz val="16"/>
      <color rgb="FF000000"/>
      <name val="Arial"/>
      <family val="2"/>
      <charset val="1"/>
    </font>
    <font>
      <b val="true"/>
      <sz val="1"/>
      <color rgb="FF000000"/>
      <name val="Arial"/>
      <family val="2"/>
      <charset val="1"/>
    </font>
    <font>
      <sz val="1"/>
      <color rgb="FF000000"/>
      <name val="Arial"/>
      <family val="2"/>
      <charset val="1"/>
    </font>
    <font>
      <b val="true"/>
      <u val="single"/>
      <sz val="10"/>
      <color rgb="FF000000"/>
      <name val="Arial"/>
      <family val="2"/>
      <charset val="1"/>
    </font>
    <font>
      <sz val="10"/>
      <color rgb="FF000000"/>
      <name val="Arial"/>
      <family val="2"/>
      <charset val="1"/>
    </font>
    <font>
      <i val="true"/>
      <sz val="10"/>
      <color rgb="FFFF0000"/>
      <name val="Arial"/>
      <family val="2"/>
      <charset val="1"/>
    </font>
    <font>
      <i val="true"/>
      <sz val="10"/>
      <color rgb="FF000000"/>
      <name val="Arial"/>
      <family val="2"/>
      <charset val="1"/>
    </font>
    <font>
      <b val="true"/>
      <sz val="11"/>
      <color rgb="FF000000"/>
      <name val="Arial"/>
      <family val="2"/>
      <charset val="1"/>
    </font>
    <font>
      <b val="true"/>
      <i val="true"/>
      <u val="single"/>
      <sz val="10"/>
      <color rgb="FF000000"/>
      <name val="Arial"/>
      <family val="2"/>
      <charset val="1"/>
    </font>
    <font>
      <b val="true"/>
      <sz val="14"/>
      <color rgb="FF000000"/>
      <name val="Calibri"/>
      <family val="2"/>
      <charset val="1"/>
    </font>
    <font>
      <b val="true"/>
      <sz val="11"/>
      <color rgb="FF000000"/>
      <name val="Calibri"/>
      <family val="2"/>
      <charset val="1"/>
    </font>
    <font>
      <b val="true"/>
      <u val="single"/>
      <sz val="12"/>
      <color rgb="FF000000"/>
      <name val="Arial"/>
      <family val="0"/>
    </font>
    <font>
      <sz val="18"/>
      <color rgb="FF000000"/>
      <name val="Arial"/>
      <family val="0"/>
    </font>
    <font>
      <i val="true"/>
      <sz val="11"/>
      <color rgb="FF000000"/>
      <name val="Arial"/>
      <family val="0"/>
    </font>
    <font>
      <sz val="8"/>
      <color rgb="FF000000"/>
      <name val="Arial"/>
      <family val="2"/>
      <charset val="1"/>
    </font>
    <font>
      <sz val="14"/>
      <color rgb="FF000000"/>
      <name val="Arial"/>
      <family val="2"/>
      <charset val="1"/>
    </font>
    <font>
      <b val="true"/>
      <sz val="10"/>
      <color rgb="FF000000"/>
      <name val="Arial"/>
      <family val="2"/>
      <charset val="1"/>
    </font>
    <font>
      <sz val="9"/>
      <color rgb="FF000000"/>
      <name val="Arial"/>
      <family val="2"/>
      <charset val="1"/>
    </font>
    <font>
      <i val="true"/>
      <u val="single"/>
      <sz val="11"/>
      <color rgb="FF000000"/>
      <name val="Calibri"/>
      <family val="2"/>
      <charset val="1"/>
    </font>
  </fonts>
  <fills count="9">
    <fill>
      <patternFill patternType="none"/>
    </fill>
    <fill>
      <patternFill patternType="gray125"/>
    </fill>
    <fill>
      <patternFill patternType="solid">
        <fgColor rgb="FFE7E6E6"/>
        <bgColor rgb="FFE2F0D9"/>
      </patternFill>
    </fill>
    <fill>
      <patternFill patternType="solid">
        <fgColor rgb="FFFFF2CC"/>
        <bgColor rgb="FFFBE5D6"/>
      </patternFill>
    </fill>
    <fill>
      <patternFill patternType="solid">
        <fgColor rgb="FFF2F2F2"/>
        <bgColor rgb="FFE7E6E6"/>
      </patternFill>
    </fill>
    <fill>
      <patternFill patternType="solid">
        <fgColor rgb="FF8DB3E2"/>
        <bgColor rgb="FF9999FF"/>
      </patternFill>
    </fill>
    <fill>
      <patternFill patternType="solid">
        <fgColor rgb="FFD6DCE5"/>
        <bgColor rgb="FFE7E6E6"/>
      </patternFill>
    </fill>
    <fill>
      <patternFill patternType="solid">
        <fgColor rgb="FFE2F0D9"/>
        <bgColor rgb="FFE7E6E6"/>
      </patternFill>
    </fill>
    <fill>
      <patternFill patternType="solid">
        <fgColor rgb="FFDAEEF3"/>
        <bgColor rgb="FFE2F0D9"/>
      </patternFill>
    </fill>
  </fills>
  <borders count="29">
    <border diagonalUp="false" diagonalDown="false">
      <left/>
      <right/>
      <top/>
      <bottom/>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medium"/>
      <top/>
      <bottom/>
      <diagonal/>
    </border>
    <border diagonalUp="false" diagonalDown="false">
      <left style="medium"/>
      <right/>
      <top/>
      <bottom/>
      <diagonal/>
    </border>
    <border diagonalUp="false" diagonalDown="false">
      <left/>
      <right style="medium"/>
      <top/>
      <bottom/>
      <diagonal/>
    </border>
    <border diagonalUp="false" diagonalDown="false">
      <left style="medium"/>
      <right style="medium"/>
      <top/>
      <bottom style="medium"/>
      <diagonal/>
    </border>
    <border diagonalUp="false" diagonalDown="false">
      <left/>
      <right style="medium"/>
      <top style="medium"/>
      <bottom style="medium"/>
      <diagonal/>
    </border>
    <border diagonalUp="false" diagonalDown="false">
      <left/>
      <right style="medium"/>
      <top/>
      <bottom style="mediu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top style="medium"/>
      <bottom style="medium"/>
      <diagonal/>
    </border>
    <border diagonalUp="false" diagonalDown="false">
      <left style="medium"/>
      <right style="thin"/>
      <top style="thin"/>
      <bottom/>
      <diagonal/>
    </border>
    <border diagonalUp="false" diagonalDown="false">
      <left style="medium"/>
      <right/>
      <top style="thin"/>
      <bottom/>
      <diagonal/>
    </border>
    <border diagonalUp="false" diagonalDown="false">
      <left style="thin"/>
      <right style="medium"/>
      <top style="thin"/>
      <bottom/>
      <diagonal/>
    </border>
    <border diagonalUp="false" diagonalDown="false">
      <left style="medium"/>
      <right/>
      <top style="thin"/>
      <bottom style="thin"/>
      <diagonal/>
    </border>
    <border diagonalUp="false" diagonalDown="false">
      <left style="medium"/>
      <right/>
      <top/>
      <bottom style="medium"/>
      <diagonal/>
    </border>
    <border diagonalUp="false" diagonalDown="false">
      <left style="thin"/>
      <right style="medium"/>
      <top/>
      <bottom style="medium"/>
      <diagonal/>
    </border>
    <border diagonalUp="false" diagonalDown="false">
      <left style="thin"/>
      <right style="medium"/>
      <top style="medium"/>
      <bottom style="medium"/>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left" vertical="bottom" textRotation="0" wrapText="false" indent="0" shrinkToFit="false"/>
    </xf>
  </cellStyleXfs>
  <cellXfs count="102">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left" vertical="center" textRotation="0" wrapText="true" indent="0" shrinkToFit="false"/>
      <protection locked="true" hidden="false"/>
    </xf>
    <xf numFmtId="164" fontId="5" fillId="0" borderId="3" xfId="0" applyFont="true" applyBorder="true" applyAlignment="true" applyProtection="false">
      <alignment horizontal="left" vertical="center" textRotation="0" wrapText="true" indent="0" shrinkToFit="false"/>
      <protection locked="true" hidden="false"/>
    </xf>
    <xf numFmtId="164" fontId="7" fillId="3" borderId="1" xfId="20" applyFont="true" applyBorder="true" applyAlignment="true" applyProtection="true">
      <alignment horizontal="center" vertical="center" textRotation="0" wrapText="true" indent="0" shrinkToFit="false"/>
      <protection locked="true" hidden="false"/>
    </xf>
    <xf numFmtId="164" fontId="5" fillId="0" borderId="4" xfId="0" applyFont="true" applyBorder="true" applyAlignment="true" applyProtection="false">
      <alignment horizontal="left" vertical="center" textRotation="0" wrapText="tru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5" fillId="0" borderId="5" xfId="0" applyFont="true" applyBorder="true" applyAlignment="true" applyProtection="false">
      <alignment horizontal="left" vertical="center" textRotation="0" wrapText="true" indent="0" shrinkToFit="false"/>
      <protection locked="true" hidden="false"/>
    </xf>
    <xf numFmtId="164" fontId="9" fillId="0" borderId="6" xfId="0" applyFont="true" applyBorder="true" applyAlignment="true" applyProtection="false">
      <alignment horizontal="left"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5"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6" fontId="9" fillId="0" borderId="1" xfId="0" applyFont="true" applyBorder="true" applyAlignment="true" applyProtection="false">
      <alignment horizontal="center" vertical="center" textRotation="0" wrapText="true" indent="0" shrinkToFit="false"/>
      <protection locked="true" hidden="false"/>
    </xf>
    <xf numFmtId="164" fontId="9" fillId="4" borderId="7" xfId="0" applyFont="true" applyBorder="true" applyAlignment="true" applyProtection="false">
      <alignment horizontal="center" vertical="center" textRotation="0" wrapText="true" indent="0" shrinkToFit="false"/>
      <protection locked="true" hidden="false"/>
    </xf>
    <xf numFmtId="164" fontId="9" fillId="5" borderId="7" xfId="0" applyFont="true" applyBorder="true" applyAlignment="true" applyProtection="false">
      <alignment horizontal="center" vertical="center" textRotation="0" wrapText="true" indent="0" shrinkToFit="false"/>
      <protection locked="true" hidden="false"/>
    </xf>
    <xf numFmtId="164" fontId="9" fillId="5" borderId="1"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7" fontId="9" fillId="0" borderId="6" xfId="0" applyFont="true" applyBorder="true" applyAlignment="true" applyProtection="false">
      <alignment horizontal="center" vertical="center" textRotation="0" wrapText="true" indent="0" shrinkToFit="false"/>
      <protection locked="true" hidden="false"/>
    </xf>
    <xf numFmtId="164" fontId="12" fillId="2" borderId="8" xfId="20" applyFont="true" applyBorder="true" applyAlignment="true" applyProtection="true">
      <alignment horizontal="left" vertical="center" textRotation="0" wrapText="true" indent="0" shrinkToFit="false"/>
      <protection locked="true" hidden="false"/>
    </xf>
    <xf numFmtId="164" fontId="5" fillId="5" borderId="8" xfId="0" applyFont="true" applyBorder="true" applyAlignment="true" applyProtection="false">
      <alignment horizontal="center" vertical="center" textRotation="0" wrapText="true" indent="0" shrinkToFit="false"/>
      <protection locked="true" hidden="false"/>
    </xf>
    <xf numFmtId="164" fontId="5" fillId="5" borderId="1" xfId="0" applyFont="true" applyBorder="true" applyAlignment="true" applyProtection="false">
      <alignment horizontal="center" vertical="center" textRotation="0" wrapText="true" indent="0" shrinkToFit="false"/>
      <protection locked="true" hidden="false"/>
    </xf>
    <xf numFmtId="165" fontId="10" fillId="0" borderId="0" xfId="0" applyFont="true" applyBorder="false" applyAlignment="true" applyProtection="false">
      <alignment horizontal="center" vertical="bottom" textRotation="0" wrapText="false" indent="0" shrinkToFit="false"/>
      <protection locked="true" hidden="false"/>
    </xf>
    <xf numFmtId="164" fontId="12" fillId="2" borderId="2" xfId="20" applyFont="true" applyBorder="true" applyAlignment="true" applyProtection="true">
      <alignment horizontal="left" vertical="center" textRotation="0" wrapText="true" indent="0" shrinkToFit="false"/>
      <protection locked="true" hidden="false"/>
    </xf>
    <xf numFmtId="164" fontId="12" fillId="2" borderId="7" xfId="20" applyFont="true" applyBorder="true" applyAlignment="true" applyProtection="true">
      <alignment horizontal="left" vertical="center" textRotation="0" wrapText="true" indent="0" shrinkToFit="false"/>
      <protection locked="true" hidden="false"/>
    </xf>
    <xf numFmtId="164" fontId="13" fillId="2" borderId="8" xfId="20" applyFont="true" applyBorder="true" applyAlignment="true" applyProtection="true">
      <alignment horizontal="left" vertical="center" textRotation="0" wrapText="tru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7" fillId="0" borderId="0"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center" vertical="center" textRotation="0" wrapText="false" indent="0" shrinkToFit="false"/>
      <protection locked="true" hidden="false"/>
    </xf>
    <xf numFmtId="165" fontId="18" fillId="0" borderId="0" xfId="0" applyFont="true" applyBorder="false" applyAlignment="true" applyProtection="false">
      <alignment horizontal="center" vertical="center" textRotation="0" wrapText="false" indent="0" shrinkToFit="false"/>
      <protection locked="true" hidden="false"/>
    </xf>
    <xf numFmtId="164" fontId="19" fillId="3" borderId="0" xfId="20" applyFont="true" applyBorder="true" applyAlignment="true" applyProtection="true">
      <alignment horizontal="center" vertical="center" textRotation="0" wrapText="true" indent="0" shrinkToFit="false"/>
      <protection locked="true" hidden="false"/>
    </xf>
    <xf numFmtId="164" fontId="20" fillId="0" borderId="0"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true" applyAlignment="true" applyProtection="false">
      <alignment horizontal="justify" vertical="center"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5" fontId="0" fillId="0" borderId="0" xfId="0" applyFont="false" applyBorder="false" applyAlignment="true" applyProtection="false">
      <alignment horizontal="center" vertical="bottom" textRotation="0" wrapText="true" indent="0" shrinkToFit="false"/>
      <protection locked="true" hidden="false"/>
    </xf>
    <xf numFmtId="164" fontId="0" fillId="0" borderId="0" xfId="0" applyFont="false" applyBorder="false" applyAlignment="true" applyProtection="false">
      <alignment horizontal="center" vertical="bottom" textRotation="0" wrapText="true" indent="0" shrinkToFit="false"/>
      <protection locked="true" hidden="false"/>
    </xf>
    <xf numFmtId="164" fontId="22" fillId="0" borderId="0" xfId="0" applyFont="true" applyBorder="true" applyAlignment="true" applyProtection="false">
      <alignment horizontal="justify" vertical="center" textRotation="0" wrapText="false" indent="0" shrinkToFit="false"/>
      <protection locked="true" hidden="false"/>
    </xf>
    <xf numFmtId="164" fontId="23" fillId="0" borderId="0" xfId="0" applyFont="true" applyBorder="true" applyAlignment="true" applyProtection="false">
      <alignment horizontal="justify" vertical="center" textRotation="0" wrapText="false" indent="0" shrinkToFit="false"/>
      <protection locked="true" hidden="false"/>
    </xf>
    <xf numFmtId="164" fontId="24" fillId="2" borderId="9" xfId="0" applyFont="true" applyBorder="true" applyAlignment="true" applyProtection="false">
      <alignment horizontal="center" vertical="center" textRotation="0" wrapText="false" indent="0" shrinkToFit="false"/>
      <protection locked="true" hidden="false"/>
    </xf>
    <xf numFmtId="164" fontId="25" fillId="2" borderId="10" xfId="0" applyFont="true" applyBorder="true" applyAlignment="true" applyProtection="false">
      <alignment horizontal="left" vertical="center" textRotation="0" wrapText="true" indent="0" shrinkToFit="false"/>
      <protection locked="true" hidden="false"/>
    </xf>
    <xf numFmtId="164" fontId="26" fillId="2" borderId="11" xfId="0" applyFont="true" applyBorder="true" applyAlignment="true" applyProtection="false">
      <alignment horizontal="center" vertical="center" textRotation="0" wrapText="true" indent="0" shrinkToFit="false"/>
      <protection locked="true" hidden="false"/>
    </xf>
    <xf numFmtId="164" fontId="28" fillId="0" borderId="0" xfId="0" applyFont="true" applyBorder="true" applyAlignment="true" applyProtection="false">
      <alignment horizontal="center" vertical="center" textRotation="0" wrapText="false" indent="0" shrinkToFit="false"/>
      <protection locked="true" hidden="false"/>
    </xf>
    <xf numFmtId="164" fontId="27" fillId="0" borderId="0" xfId="0" applyFont="true" applyBorder="true" applyAlignment="true" applyProtection="false">
      <alignment horizontal="left" vertical="center" textRotation="0" wrapText="true" indent="0" shrinkToFit="false"/>
      <protection locked="true" hidden="false"/>
    </xf>
    <xf numFmtId="164" fontId="30" fillId="6" borderId="0" xfId="0" applyFont="true" applyBorder="false" applyAlignment="false" applyProtection="false">
      <alignment horizontal="general" vertical="bottom" textRotation="0" wrapText="false" indent="0" shrinkToFit="false"/>
      <protection locked="true" hidden="false"/>
    </xf>
    <xf numFmtId="165" fontId="31" fillId="6" borderId="0" xfId="0" applyFont="true" applyBorder="false" applyAlignment="true" applyProtection="false">
      <alignment horizontal="center" vertical="bottom" textRotation="0" wrapText="false" indent="0" shrinkToFit="false"/>
      <protection locked="true" hidden="false"/>
    </xf>
    <xf numFmtId="164" fontId="0" fillId="0" borderId="12" xfId="23" applyFont="true" applyBorder="true" applyAlignment="false" applyProtection="false">
      <alignment horizontal="general" vertical="bottom" textRotation="0" wrapText="false" indent="0" shrinkToFit="false"/>
      <protection locked="true" hidden="false"/>
    </xf>
    <xf numFmtId="164" fontId="0" fillId="0" borderId="13" xfId="23" applyFont="true" applyBorder="true" applyAlignment="false" applyProtection="false">
      <alignment horizontal="general" vertical="bottom" textRotation="0" wrapText="false" indent="0" shrinkToFit="false"/>
      <protection locked="true" hidden="false"/>
    </xf>
    <xf numFmtId="164" fontId="0" fillId="0" borderId="14" xfId="21" applyFont="true" applyBorder="true" applyAlignment="false" applyProtection="false">
      <alignment horizontal="general" vertical="bottom" textRotation="0" wrapText="false" indent="0" shrinkToFit="false"/>
      <protection locked="true" hidden="false"/>
    </xf>
    <xf numFmtId="164" fontId="0" fillId="0" borderId="15" xfId="24" applyFont="true" applyBorder="true" applyAlignment="false" applyProtection="false">
      <alignment horizontal="left" vertical="bottom" textRotation="0" wrapText="false" indent="0" shrinkToFit="false"/>
      <protection locked="true" hidden="false"/>
    </xf>
    <xf numFmtId="165" fontId="0" fillId="0" borderId="16" xfId="24" applyFont="true" applyBorder="true" applyAlignment="false" applyProtection="false">
      <alignment horizontal="left" vertical="bottom" textRotation="0" wrapText="false" indent="0" shrinkToFit="false"/>
      <protection locked="true" hidden="false"/>
    </xf>
    <xf numFmtId="164" fontId="0" fillId="0" borderId="17" xfId="22" applyFont="false" applyBorder="true" applyAlignment="false" applyProtection="false">
      <alignment horizontal="general" vertical="bottom" textRotation="0" wrapText="false" indent="0" shrinkToFit="false"/>
      <protection locked="true" hidden="false"/>
    </xf>
    <xf numFmtId="164" fontId="0" fillId="0" borderId="18" xfId="24" applyFont="true" applyBorder="true" applyAlignment="false" applyProtection="false">
      <alignment horizontal="left" vertical="bottom" textRotation="0" wrapText="false" indent="0" shrinkToFit="false"/>
      <protection locked="true" hidden="false"/>
    </xf>
    <xf numFmtId="165" fontId="0" fillId="0" borderId="19" xfId="24" applyFont="false" applyBorder="true" applyAlignment="false" applyProtection="false">
      <alignment horizontal="left" vertical="bottom" textRotation="0" wrapText="false" indent="0" shrinkToFit="false"/>
      <protection locked="true" hidden="false"/>
    </xf>
    <xf numFmtId="164" fontId="0" fillId="0" borderId="20" xfId="22" applyFont="fals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5" fontId="0" fillId="0" borderId="0" xfId="0" applyFont="false" applyBorder="false" applyAlignment="true" applyProtection="false">
      <alignment horizontal="left" vertical="center" textRotation="0" wrapText="true" indent="0" shrinkToFit="false"/>
      <protection locked="true" hidden="false"/>
    </xf>
    <xf numFmtId="164" fontId="30" fillId="6" borderId="0" xfId="0" applyFont="true" applyBorder="false" applyAlignment="true" applyProtection="true">
      <alignment horizontal="left" vertical="center" textRotation="0" wrapText="false" indent="0" shrinkToFit="false"/>
      <protection locked="false" hidden="false"/>
    </xf>
    <xf numFmtId="164" fontId="0" fillId="0" borderId="16" xfId="24" applyFont="true" applyBorder="true" applyAlignment="false" applyProtection="false">
      <alignment horizontal="left" vertical="bottom" textRotation="0" wrapText="false" indent="0" shrinkToFit="false"/>
      <protection locked="true" hidden="false"/>
    </xf>
    <xf numFmtId="164" fontId="0" fillId="0" borderId="19" xfId="24" applyFont="true" applyBorder="true" applyAlignment="false" applyProtection="false">
      <alignment horizontal="left" vertical="bottom" textRotation="0" wrapText="false" indent="0" shrinkToFit="false"/>
      <protection locked="true" hidden="false"/>
    </xf>
    <xf numFmtId="164" fontId="9" fillId="0" borderId="21" xfId="0" applyFont="true" applyBorder="true" applyAlignment="true" applyProtection="false">
      <alignment horizontal="right" vertical="center" textRotation="0" wrapText="true" indent="0" shrinkToFit="false"/>
      <protection locked="true" hidden="false"/>
    </xf>
    <xf numFmtId="164" fontId="9" fillId="0" borderId="7" xfId="0" applyFont="true" applyBorder="true" applyAlignment="true" applyProtection="false">
      <alignment horizontal="left"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35" fillId="7" borderId="1" xfId="0" applyFont="true" applyBorder="true" applyAlignment="true" applyProtection="true">
      <alignment horizontal="center" vertical="center" textRotation="0" wrapText="true" indent="0" shrinkToFit="false"/>
      <protection locked="false" hidden="false"/>
    </xf>
    <xf numFmtId="164" fontId="36" fillId="7" borderId="1" xfId="0" applyFont="true" applyBorder="true" applyAlignment="true" applyProtection="true">
      <alignment horizontal="center" vertical="center" textRotation="0" wrapText="true" indent="0" shrinkToFit="false"/>
      <protection locked="false" hidden="false"/>
    </xf>
    <xf numFmtId="164" fontId="9" fillId="8" borderId="1" xfId="0" applyFont="true" applyBorder="true" applyAlignment="true" applyProtection="false">
      <alignment horizontal="center" vertical="center" textRotation="0" wrapText="true" indent="0" shrinkToFit="false"/>
      <protection locked="true" hidden="false"/>
    </xf>
    <xf numFmtId="164" fontId="37" fillId="0" borderId="21" xfId="0" applyFont="true" applyBorder="true" applyAlignment="true" applyProtection="false">
      <alignment horizontal="center" vertical="center" textRotation="0" wrapText="true" indent="0" shrinkToFit="false"/>
      <protection locked="true" hidden="false"/>
    </xf>
    <xf numFmtId="164" fontId="37" fillId="8" borderId="7"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28" fillId="0" borderId="2" xfId="0" applyFont="true" applyBorder="true" applyAlignment="true" applyProtection="false">
      <alignment horizontal="left" vertical="center" textRotation="0" wrapText="true" indent="0" shrinkToFit="false"/>
      <protection locked="true" hidden="false"/>
    </xf>
    <xf numFmtId="164" fontId="35" fillId="0" borderId="1" xfId="0" applyFont="true" applyBorder="true" applyAlignment="true" applyProtection="false">
      <alignment horizontal="left" vertical="center" textRotation="0" wrapText="true" indent="0" shrinkToFit="false"/>
      <protection locked="true" hidden="false"/>
    </xf>
    <xf numFmtId="164" fontId="25" fillId="0" borderId="22" xfId="0" applyFont="true" applyBorder="true" applyAlignment="true" applyProtection="false">
      <alignment horizontal="left" vertical="center" textRotation="0" wrapText="true" indent="0" shrinkToFit="false"/>
      <protection locked="true" hidden="false"/>
    </xf>
    <xf numFmtId="164" fontId="38" fillId="7" borderId="17" xfId="0" applyFont="true" applyBorder="true" applyAlignment="true" applyProtection="true">
      <alignment horizontal="center" vertical="center" textRotation="0" wrapText="true" indent="0" shrinkToFit="false"/>
      <protection locked="false" hidden="false"/>
    </xf>
    <xf numFmtId="164" fontId="35" fillId="0" borderId="6" xfId="0" applyFont="true" applyBorder="true" applyAlignment="true" applyProtection="false">
      <alignment horizontal="justify" vertical="center" textRotation="0" wrapText="true" indent="0" shrinkToFit="false"/>
      <protection locked="true" hidden="false"/>
    </xf>
    <xf numFmtId="164" fontId="37" fillId="0" borderId="18" xfId="0" applyFont="true" applyBorder="true" applyAlignment="true" applyProtection="false">
      <alignment horizontal="right" vertical="center" textRotation="0" wrapText="true" indent="0" shrinkToFit="false"/>
      <protection locked="true" hidden="false"/>
    </xf>
    <xf numFmtId="164" fontId="37" fillId="8" borderId="20" xfId="0" applyFont="true" applyBorder="true" applyAlignment="true" applyProtection="false">
      <alignment horizontal="center" vertical="center" textRotation="0" wrapText="true" indent="0" shrinkToFit="false"/>
      <protection locked="true" hidden="false"/>
    </xf>
    <xf numFmtId="164" fontId="35" fillId="0" borderId="6" xfId="0" applyFont="true" applyBorder="true" applyAlignment="true" applyProtection="false">
      <alignment horizontal="left" vertical="center" textRotation="0" wrapText="true" indent="0" shrinkToFit="false"/>
      <protection locked="true" hidden="false"/>
    </xf>
    <xf numFmtId="164" fontId="25" fillId="0" borderId="23" xfId="0" applyFont="true" applyBorder="true" applyAlignment="true" applyProtection="false">
      <alignment horizontal="left" vertical="center" textRotation="0" wrapText="true" indent="0" shrinkToFit="false"/>
      <protection locked="true" hidden="false"/>
    </xf>
    <xf numFmtId="164" fontId="38" fillId="7" borderId="24" xfId="0" applyFont="true" applyBorder="true" applyAlignment="true" applyProtection="true">
      <alignment horizontal="center" vertical="center" textRotation="0" wrapText="true" indent="0" shrinkToFit="false"/>
      <protection locked="false" hidden="false"/>
    </xf>
    <xf numFmtId="164" fontId="37" fillId="0" borderId="23" xfId="0" applyFont="true" applyBorder="true" applyAlignment="true" applyProtection="false">
      <alignment horizontal="right" vertical="center" textRotation="0" wrapText="true" indent="0" shrinkToFit="false"/>
      <protection locked="true" hidden="false"/>
    </xf>
    <xf numFmtId="164" fontId="35" fillId="0" borderId="0" xfId="0" applyFont="true" applyBorder="true" applyAlignment="true" applyProtection="false">
      <alignment horizontal="left" vertical="center" textRotation="0" wrapText="true" indent="0" shrinkToFit="false"/>
      <protection locked="true" hidden="false"/>
    </xf>
    <xf numFmtId="164" fontId="25" fillId="0" borderId="23" xfId="0" applyFont="true" applyBorder="true" applyAlignment="true" applyProtection="false">
      <alignment horizontal="justify" vertical="center" textRotation="0" wrapText="true" indent="0" shrinkToFit="false"/>
      <protection locked="true" hidden="false"/>
    </xf>
    <xf numFmtId="164" fontId="25" fillId="0" borderId="25" xfId="0" applyFont="true" applyBorder="true" applyAlignment="true" applyProtection="false">
      <alignment horizontal="left" vertical="center" textRotation="0" wrapText="true" indent="0" shrinkToFit="false"/>
      <protection locked="true" hidden="false"/>
    </xf>
    <xf numFmtId="164" fontId="37" fillId="0" borderId="26" xfId="0" applyFont="true" applyBorder="true" applyAlignment="true" applyProtection="false">
      <alignment horizontal="right" vertical="center" textRotation="0" wrapText="true" indent="0" shrinkToFit="false"/>
      <protection locked="true" hidden="false"/>
    </xf>
    <xf numFmtId="164" fontId="37" fillId="8" borderId="27" xfId="0" applyFont="true" applyBorder="true" applyAlignment="true" applyProtection="false">
      <alignment horizontal="center" vertical="center" textRotation="0" wrapText="true" indent="0" shrinkToFit="false"/>
      <protection locked="true" hidden="false"/>
    </xf>
    <xf numFmtId="164" fontId="25" fillId="0" borderId="6" xfId="0" applyFont="true" applyBorder="true" applyAlignment="true" applyProtection="false">
      <alignment horizontal="left" vertical="center" textRotation="0" wrapText="true" indent="0" shrinkToFit="false"/>
      <protection locked="true" hidden="false"/>
    </xf>
    <xf numFmtId="164" fontId="25" fillId="0" borderId="25" xfId="0" applyFont="true" applyBorder="true" applyAlignment="true" applyProtection="false">
      <alignment horizontal="justify" vertical="center" textRotation="0" wrapText="true" indent="0" shrinkToFit="false"/>
      <protection locked="true" hidden="false"/>
    </xf>
    <xf numFmtId="164" fontId="28" fillId="0" borderId="21" xfId="0" applyFont="true" applyBorder="true" applyAlignment="true" applyProtection="false">
      <alignment horizontal="right" vertical="center" textRotation="0" wrapText="true" indent="0" shrinkToFit="false"/>
      <protection locked="true" hidden="false"/>
    </xf>
    <xf numFmtId="165" fontId="9" fillId="8" borderId="28" xfId="0" applyFont="true" applyBorder="true" applyAlignment="true" applyProtection="false">
      <alignment horizontal="center" vertical="center" textRotation="0" wrapText="true" indent="0" shrinkToFit="false"/>
      <protection locked="true" hidden="false"/>
    </xf>
    <xf numFmtId="164" fontId="25" fillId="0" borderId="6" xfId="0" applyFont="true" applyBorder="true" applyAlignment="true" applyProtection="false">
      <alignment horizontal="justify" vertical="center" textRotation="0" wrapText="true" indent="0" shrinkToFit="false"/>
      <protection locked="true" hidden="false"/>
    </xf>
    <xf numFmtId="164" fontId="9" fillId="0" borderId="26" xfId="0" applyFont="true" applyBorder="true" applyAlignment="true" applyProtection="false">
      <alignment horizontal="right" vertical="center" textRotation="0" wrapText="true" indent="0" shrinkToFit="false"/>
      <protection locked="true" hidden="false"/>
    </xf>
    <xf numFmtId="164" fontId="25" fillId="0" borderId="0" xfId="0" applyFont="true" applyBorder="false" applyAlignment="true" applyProtection="false">
      <alignment horizontal="general" vertical="center" textRotation="0" wrapText="true" indent="0" shrinkToFit="false"/>
      <protection locked="true" hidden="false"/>
    </xf>
    <xf numFmtId="164" fontId="5" fillId="0" borderId="26" xfId="0" applyFont="true" applyBorder="true" applyAlignment="true" applyProtection="false">
      <alignment horizontal="right" vertical="center" textRotation="0" wrapText="true" indent="0" shrinkToFit="false"/>
      <protection locked="true" hidden="false"/>
    </xf>
    <xf numFmtId="164" fontId="0" fillId="7" borderId="1" xfId="0" applyFont="true" applyBorder="true" applyAlignment="true" applyProtection="true">
      <alignment horizontal="left" vertical="center" textRotation="0" wrapText="true" indent="0" shrinkToFit="false"/>
      <protection locked="false" hidden="false"/>
    </xf>
    <xf numFmtId="164" fontId="5" fillId="0" borderId="0" xfId="0" applyFont="true" applyBorder="true" applyAlignment="true" applyProtection="false">
      <alignment horizontal="right" vertical="center" textRotation="0" wrapText="true" indent="0" shrinkToFit="false"/>
      <protection locked="true" hidden="false"/>
    </xf>
    <xf numFmtId="165" fontId="9" fillId="0" borderId="0" xfId="0" applyFont="true" applyBorder="true" applyAlignment="true" applyProtection="false">
      <alignment horizontal="center" vertical="center" textRotation="0" wrapText="true" indent="0" shrinkToFit="false"/>
      <protection locked="true" hidden="false"/>
    </xf>
    <xf numFmtId="164" fontId="39" fillId="7" borderId="1"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0" fillId="7" borderId="1" xfId="0" applyFont="true" applyBorder="true" applyAlignment="true" applyProtection="true">
      <alignment horizontal="left" vertical="center" textRotation="0" wrapText="false" indent="0" shrinkToFit="false"/>
      <protection locked="fals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Angolo tabella pivot" xfId="21" builtinId="53" customBuiltin="true"/>
    <cellStyle name="Valore tabella pivot" xfId="22" builtinId="53" customBuiltin="true"/>
    <cellStyle name="Campo tabella pivot" xfId="23" builtinId="53" customBuiltin="true"/>
    <cellStyle name="Categoria tabella pivot" xfId="24" builtinId="53" customBuiltin="true"/>
    <cellStyle name="*unknown*" xfId="20" builtinId="8" customBuiltin="false"/>
  </cellStyles>
  <dxfs count="3">
    <dxf>
      <fill>
        <patternFill>
          <bgColor rgb="FFFBE5D6"/>
        </patternFill>
      </fill>
    </dxf>
    <dxf>
      <fill>
        <patternFill>
          <bgColor rgb="FFFFF2CC"/>
        </patternFill>
      </fill>
    </dxf>
    <dxf>
      <fill>
        <patternFill>
          <bgColor rgb="FFE2F0D9"/>
        </patternFill>
      </fill>
    </dxf>
  </dxfs>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DAEEF3"/>
      <rgbColor rgb="FF660066"/>
      <rgbColor rgb="FFFF8080"/>
      <rgbColor rgb="FF0563C1"/>
      <rgbColor rgb="FFD6DCE5"/>
      <rgbColor rgb="FF000080"/>
      <rgbColor rgb="FFFF00FF"/>
      <rgbColor rgb="FFFFFF00"/>
      <rgbColor rgb="FF00FFFF"/>
      <rgbColor rgb="FF800080"/>
      <rgbColor rgb="FF800000"/>
      <rgbColor rgb="FF008080"/>
      <rgbColor rgb="FF0000FF"/>
      <rgbColor rgb="FF00CCFF"/>
      <rgbColor rgb="FFE7E6E6"/>
      <rgbColor rgb="FFE2F0D9"/>
      <rgbColor rgb="FFFFFF99"/>
      <rgbColor rgb="FF8DB3E2"/>
      <rgbColor rgb="FFFF99CC"/>
      <rgbColor rgb="FFCC99FF"/>
      <rgbColor rgb="FFFBE5D6"/>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sharedStrings" Target="sharedStrings.xml"/><Relationship Id="rId59" Type="http://schemas.openxmlformats.org/officeDocument/2006/relationships/pivotCacheDefinition" Target="pivotCache/pivotCacheDefinition1.xml"/><Relationship Id="rId60" Type="http://schemas.openxmlformats.org/officeDocument/2006/relationships/pivotCacheDefinition" Target="pivotCache/pivotCacheDefinition2.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152280</xdr:colOff>
      <xdr:row>1</xdr:row>
      <xdr:rowOff>66600</xdr:rowOff>
    </xdr:from>
    <xdr:to>
      <xdr:col>5</xdr:col>
      <xdr:colOff>1161720</xdr:colOff>
      <xdr:row>4</xdr:row>
      <xdr:rowOff>551880</xdr:rowOff>
    </xdr:to>
    <xdr:sp>
      <xdr:nvSpPr>
        <xdr:cNvPr id="0" name="CustomShape 1"/>
        <xdr:cNvSpPr/>
      </xdr:nvSpPr>
      <xdr:spPr>
        <a:xfrm>
          <a:off x="8518320" y="266400"/>
          <a:ext cx="2117880" cy="1971360"/>
        </a:xfrm>
        <a:prstGeom prst="rect">
          <a:avLst/>
        </a:prstGeom>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1" lang="it-IT" sz="1200" spc="-1" strike="noStrike">
              <a:solidFill>
                <a:srgbClr val="000000"/>
              </a:solidFill>
              <a:latin typeface="Calibri"/>
            </a:rPr>
            <a:t>Nota:</a:t>
          </a:r>
          <a:endParaRPr b="0" lang="it-IT" sz="1200" spc="-1" strike="noStrike">
            <a:latin typeface="Times New Roman"/>
          </a:endParaRPr>
        </a:p>
        <a:p>
          <a:pPr>
            <a:lnSpc>
              <a:spcPct val="100000"/>
            </a:lnSpc>
          </a:pPr>
          <a:endParaRPr b="0" lang="it-IT" sz="1200" spc="-1" strike="noStrike">
            <a:latin typeface="Times New Roman"/>
          </a:endParaRPr>
        </a:p>
        <a:p>
          <a:pPr>
            <a:lnSpc>
              <a:spcPct val="100000"/>
            </a:lnSpc>
          </a:pPr>
          <a:r>
            <a:rPr b="1" lang="it-IT" sz="1200" spc="-1" strike="noStrike">
              <a:solidFill>
                <a:srgbClr val="000000"/>
              </a:solidFill>
              <a:latin typeface="Calibri"/>
            </a:rPr>
            <a:t>Non è necessario stampare questo foglio ai fini della redazione dell'allegato al Piano.</a:t>
          </a:r>
          <a:endParaRPr b="0" lang="it-IT" sz="1200" spc="-1" strike="noStrike">
            <a:latin typeface="Times New Roman"/>
          </a:endParaRPr>
        </a:p>
        <a:p>
          <a:pPr>
            <a:lnSpc>
              <a:spcPct val="100000"/>
            </a:lnSpc>
          </a:pPr>
          <a:r>
            <a:rPr b="0" lang="it-IT" sz="1200" spc="-1" strike="noStrike">
              <a:solidFill>
                <a:srgbClr val="000000"/>
              </a:solidFill>
              <a:latin typeface="Calibri"/>
            </a:rPr>
            <a:t>La pagina serve per accedere rapidamente alle schede e avere un riassunto dei processi valutati.</a:t>
          </a:r>
          <a:endParaRPr b="0" lang="it-IT" sz="1200" spc="-1" strike="noStrike">
            <a:latin typeface="Times New Roman"/>
          </a:endParaRPr>
        </a:p>
      </xdr:txBody>
    </xdr:sp>
    <xdr:clientData/>
  </xdr:twoCellAnchor>
  <xdr:twoCellAnchor editAs="oneCell">
    <xdr:from>
      <xdr:col>5</xdr:col>
      <xdr:colOff>1257120</xdr:colOff>
      <xdr:row>1</xdr:row>
      <xdr:rowOff>76320</xdr:rowOff>
    </xdr:from>
    <xdr:to>
      <xdr:col>27</xdr:col>
      <xdr:colOff>28080</xdr:colOff>
      <xdr:row>4</xdr:row>
      <xdr:rowOff>399960</xdr:rowOff>
    </xdr:to>
    <xdr:sp>
      <xdr:nvSpPr>
        <xdr:cNvPr id="1" name="CustomShape 1"/>
        <xdr:cNvSpPr/>
      </xdr:nvSpPr>
      <xdr:spPr>
        <a:xfrm>
          <a:off x="10731600" y="276120"/>
          <a:ext cx="2183040" cy="1809720"/>
        </a:xfrm>
        <a:prstGeom prst="rect">
          <a:avLst/>
        </a:prstGeom>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1" lang="it-IT" sz="1200" spc="-1" strike="noStrike">
              <a:solidFill>
                <a:srgbClr val="000000"/>
              </a:solidFill>
              <a:latin typeface="Calibri"/>
            </a:rPr>
            <a:t>Attenzione:</a:t>
          </a:r>
          <a:endParaRPr b="0" lang="it-IT" sz="1200" spc="-1" strike="noStrike">
            <a:latin typeface="Times New Roman"/>
          </a:endParaRPr>
        </a:p>
        <a:p>
          <a:pPr>
            <a:lnSpc>
              <a:spcPct val="100000"/>
            </a:lnSpc>
          </a:pPr>
          <a:endParaRPr b="0" lang="it-IT" sz="1200" spc="-1" strike="noStrike">
            <a:latin typeface="Times New Roman"/>
          </a:endParaRPr>
        </a:p>
        <a:p>
          <a:pPr>
            <a:lnSpc>
              <a:spcPct val="100000"/>
            </a:lnSpc>
          </a:pPr>
          <a:r>
            <a:rPr b="1" lang="it-IT" sz="1200" spc="-1" strike="noStrike">
              <a:solidFill>
                <a:srgbClr val="000000"/>
              </a:solidFill>
              <a:latin typeface="Calibri"/>
            </a:rPr>
            <a:t>Alcune delle misure per la riduzione del rischio proposte hanno delle parti variabili che richiedono una parsonalizzazione da parte dell'Ente. Nello specifico:</a:t>
          </a:r>
          <a:endParaRPr b="0" lang="it-IT" sz="1200" spc="-1" strike="noStrike">
            <a:latin typeface="Times New Roman"/>
          </a:endParaRPr>
        </a:p>
        <a:p>
          <a:pPr>
            <a:lnSpc>
              <a:spcPct val="100000"/>
            </a:lnSpc>
          </a:pPr>
          <a:r>
            <a:rPr b="1" lang="it-IT" sz="1200" spc="-1" strike="noStrike">
              <a:solidFill>
                <a:srgbClr val="000000"/>
              </a:solidFill>
              <a:latin typeface="Calibri"/>
            </a:rPr>
            <a:t>23-24-25-26-27-28-29-32-40</a:t>
          </a:r>
          <a:endParaRPr b="0" lang="it-IT" sz="12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4</xdr:row>
      <xdr:rowOff>28440</xdr:rowOff>
    </xdr:from>
    <xdr:to>
      <xdr:col>5</xdr:col>
      <xdr:colOff>412920</xdr:colOff>
      <xdr:row>7</xdr:row>
      <xdr:rowOff>140400</xdr:rowOff>
    </xdr:to>
    <xdr:sp>
      <xdr:nvSpPr>
        <xdr:cNvPr id="2" name="CustomShape 1"/>
        <xdr:cNvSpPr/>
      </xdr:nvSpPr>
      <xdr:spPr>
        <a:xfrm>
          <a:off x="0" y="1466640"/>
          <a:ext cx="12831480" cy="731160"/>
        </a:xfrm>
        <a:prstGeom prst="rect">
          <a:avLst/>
        </a:prstGeom>
        <a:solidFill>
          <a:srgbClr val="ffffff"/>
        </a:solidFill>
        <a:ln w="9360">
          <a:solidFill>
            <a:srgbClr val="000000"/>
          </a:solidFill>
          <a:miter/>
        </a:ln>
      </xdr:spPr>
      <xdr:style>
        <a:lnRef idx="0"/>
        <a:fillRef idx="0"/>
        <a:effectRef idx="0"/>
        <a:fontRef idx="minor"/>
      </xdr:style>
      <xdr:txBody>
        <a:bodyPr anchor="ctr"/>
        <a:p>
          <a:pPr algn="ctr">
            <a:lnSpc>
              <a:spcPct val="100000"/>
            </a:lnSpc>
          </a:pPr>
          <a:r>
            <a:rPr b="1" lang="it-IT" sz="1200" spc="-1" strike="noStrike" u="sng">
              <a:solidFill>
                <a:srgbClr val="000000"/>
              </a:solidFill>
              <a:uFillTx/>
              <a:latin typeface="Arial"/>
            </a:rPr>
            <a:t>Allegato n. 1</a:t>
          </a:r>
          <a:endParaRPr b="0" lang="it-IT" sz="1200" spc="-1" strike="noStrike">
            <a:latin typeface="Times New Roman"/>
          </a:endParaRPr>
        </a:p>
        <a:p>
          <a:pPr algn="ctr">
            <a:lnSpc>
              <a:spcPct val="100000"/>
            </a:lnSpc>
          </a:pPr>
          <a:r>
            <a:rPr b="0" lang="it-IT" sz="1800" spc="-1" strike="noStrike">
              <a:solidFill>
                <a:srgbClr val="000000"/>
              </a:solidFill>
              <a:latin typeface="Arial"/>
            </a:rPr>
            <a:t>Schede per la valutazione del rischio</a:t>
          </a:r>
          <a:endParaRPr b="0" lang="it-IT" sz="1800" spc="-1" strike="noStrike">
            <a:latin typeface="Times New Roman"/>
          </a:endParaRPr>
        </a:p>
        <a:p>
          <a:pPr algn="ctr">
            <a:lnSpc>
              <a:spcPct val="100000"/>
            </a:lnSpc>
          </a:pPr>
          <a:r>
            <a:rPr b="0" i="1" lang="it-IT" sz="1100" spc="-1" strike="noStrike">
              <a:solidFill>
                <a:srgbClr val="000000"/>
              </a:solidFill>
              <a:latin typeface="Arial"/>
            </a:rPr>
            <a:t>Approvate come allegato n. .......... alla deliberazione della Giunta Comunale n. ...... del ....../....../............</a:t>
          </a:r>
          <a:endParaRPr b="0" lang="it-IT" sz="1100" spc="-1" strike="noStrike">
            <a:latin typeface="Times New Roman"/>
          </a:endParaRPr>
        </a:p>
      </xdr:txBody>
    </xdr:sp>
    <xdr:clientData/>
  </xdr:twoCellAnchor>
  <xdr:twoCellAnchor editAs="oneCell">
    <xdr:from>
      <xdr:col>7</xdr:col>
      <xdr:colOff>70920</xdr:colOff>
      <xdr:row>18</xdr:row>
      <xdr:rowOff>14040</xdr:rowOff>
    </xdr:from>
    <xdr:to>
      <xdr:col>8</xdr:col>
      <xdr:colOff>985680</xdr:colOff>
      <xdr:row>27</xdr:row>
      <xdr:rowOff>12960</xdr:rowOff>
    </xdr:to>
    <xdr:sp>
      <xdr:nvSpPr>
        <xdr:cNvPr id="3" name="CustomShape 1"/>
        <xdr:cNvSpPr/>
      </xdr:nvSpPr>
      <xdr:spPr>
        <a:xfrm>
          <a:off x="12963240" y="4728600"/>
          <a:ext cx="2234880" cy="1589760"/>
        </a:xfrm>
        <a:prstGeom prst="rect">
          <a:avLst/>
        </a:prstGeom>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1" lang="it-IT" sz="1200" spc="-1" strike="noStrike">
              <a:solidFill>
                <a:srgbClr val="000000"/>
              </a:solidFill>
              <a:latin typeface="Calibri"/>
            </a:rPr>
            <a:t>Nota:</a:t>
          </a:r>
          <a:endParaRPr b="0" lang="it-IT" sz="1200" spc="-1" strike="noStrike">
            <a:latin typeface="Times New Roman"/>
          </a:endParaRPr>
        </a:p>
        <a:p>
          <a:pPr>
            <a:lnSpc>
              <a:spcPct val="100000"/>
            </a:lnSpc>
          </a:pPr>
          <a:r>
            <a:rPr b="1" lang="it-IT" sz="1200" spc="-1" strike="noStrike">
              <a:solidFill>
                <a:srgbClr val="000000"/>
              </a:solidFill>
              <a:latin typeface="Calibri"/>
            </a:rPr>
            <a:t>In caso di modifiche alle schede, è decessario aggiornare la tabella.</a:t>
          </a:r>
          <a:endParaRPr b="0" lang="it-IT" sz="1200" spc="-1" strike="noStrike">
            <a:latin typeface="Times New Roman"/>
          </a:endParaRPr>
        </a:p>
        <a:p>
          <a:pPr>
            <a:lnSpc>
              <a:spcPct val="100000"/>
            </a:lnSpc>
          </a:pPr>
          <a:r>
            <a:rPr b="0" lang="it-IT" sz="1100" spc="-1" strike="noStrike">
              <a:solidFill>
                <a:srgbClr val="000000"/>
              </a:solidFill>
              <a:latin typeface="Calibri"/>
            </a:rPr>
            <a:t>Per aggiornare, fare click con il tasto destro del mouse su una riga qualsiasi della tabella e scegliere: "Aggiorna".</a:t>
          </a:r>
          <a:endParaRPr b="0" lang="it-IT" sz="11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842760</xdr:colOff>
      <xdr:row>0</xdr:row>
      <xdr:rowOff>152640</xdr:rowOff>
    </xdr:from>
    <xdr:to>
      <xdr:col>2</xdr:col>
      <xdr:colOff>4600440</xdr:colOff>
      <xdr:row>2</xdr:row>
      <xdr:rowOff>218880</xdr:rowOff>
    </xdr:to>
    <xdr:sp>
      <xdr:nvSpPr>
        <xdr:cNvPr id="4" name="CustomShape 1"/>
        <xdr:cNvSpPr/>
      </xdr:nvSpPr>
      <xdr:spPr>
        <a:xfrm>
          <a:off x="1174680" y="152640"/>
          <a:ext cx="8667000" cy="723240"/>
        </a:xfrm>
        <a:prstGeom prst="rect">
          <a:avLst/>
        </a:prstGeom>
        <a:solidFill>
          <a:srgbClr val="ffffff"/>
        </a:solidFill>
        <a:ln w="9360">
          <a:solidFill>
            <a:srgbClr val="000000"/>
          </a:solidFill>
          <a:miter/>
        </a:ln>
      </xdr:spPr>
      <xdr:style>
        <a:lnRef idx="0"/>
        <a:fillRef idx="0"/>
        <a:effectRef idx="0"/>
        <a:fontRef idx="minor"/>
      </xdr:style>
      <xdr:txBody>
        <a:bodyPr anchor="ctr"/>
        <a:p>
          <a:pPr algn="ctr">
            <a:lnSpc>
              <a:spcPct val="100000"/>
            </a:lnSpc>
          </a:pPr>
          <a:r>
            <a:rPr b="0" lang="it-IT" sz="1800" spc="-1" strike="noStrike">
              <a:solidFill>
                <a:srgbClr val="000000"/>
              </a:solidFill>
              <a:latin typeface="Arial"/>
            </a:rPr>
            <a:t>Misure specifiche da adottare nel triennio per ridurre ulteriormente il rischio</a:t>
          </a:r>
          <a:endParaRPr b="0" lang="it-IT" sz="1800" spc="-1" strike="noStrike">
            <a:latin typeface="Times New Roman"/>
          </a:endParaRPr>
        </a:p>
      </xdr:txBody>
    </xdr:sp>
    <xdr:clientData/>
  </xdr:twoCellAnchor>
  <xdr:twoCellAnchor editAs="oneCell">
    <xdr:from>
      <xdr:col>3</xdr:col>
      <xdr:colOff>100080</xdr:colOff>
      <xdr:row>5</xdr:row>
      <xdr:rowOff>171720</xdr:rowOff>
    </xdr:from>
    <xdr:to>
      <xdr:col>5</xdr:col>
      <xdr:colOff>420120</xdr:colOff>
      <xdr:row>7</xdr:row>
      <xdr:rowOff>779040</xdr:rowOff>
    </xdr:to>
    <xdr:sp>
      <xdr:nvSpPr>
        <xdr:cNvPr id="5" name="CustomShape 1"/>
        <xdr:cNvSpPr/>
      </xdr:nvSpPr>
      <xdr:spPr>
        <a:xfrm>
          <a:off x="12447360" y="2181240"/>
          <a:ext cx="2144520" cy="1369440"/>
        </a:xfrm>
        <a:prstGeom prst="rect">
          <a:avLst/>
        </a:prstGeom>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p>
          <a:pPr>
            <a:lnSpc>
              <a:spcPct val="100000"/>
            </a:lnSpc>
          </a:pPr>
          <a:r>
            <a:rPr b="1" lang="it-IT" sz="1200" spc="-1" strike="noStrike">
              <a:solidFill>
                <a:srgbClr val="000000"/>
              </a:solidFill>
              <a:latin typeface="Calibri"/>
            </a:rPr>
            <a:t>Nota:</a:t>
          </a:r>
          <a:endParaRPr b="0" lang="it-IT" sz="1200" spc="-1" strike="noStrike">
            <a:latin typeface="Times New Roman"/>
          </a:endParaRPr>
        </a:p>
        <a:p>
          <a:pPr>
            <a:lnSpc>
              <a:spcPct val="100000"/>
            </a:lnSpc>
          </a:pPr>
          <a:r>
            <a:rPr b="1" lang="it-IT" sz="1200" spc="-1" strike="noStrike">
              <a:solidFill>
                <a:srgbClr val="000000"/>
              </a:solidFill>
              <a:latin typeface="Calibri"/>
            </a:rPr>
            <a:t>In caso di modifiche alle schede, è decessario aggiornare la tabella.</a:t>
          </a:r>
          <a:endParaRPr b="0" lang="it-IT" sz="1200" spc="-1" strike="noStrike">
            <a:latin typeface="Times New Roman"/>
          </a:endParaRPr>
        </a:p>
        <a:p>
          <a:pPr>
            <a:lnSpc>
              <a:spcPct val="100000"/>
            </a:lnSpc>
          </a:pPr>
          <a:r>
            <a:rPr b="0" lang="it-IT" sz="1100" spc="-1" strike="noStrike">
              <a:solidFill>
                <a:srgbClr val="000000"/>
              </a:solidFill>
              <a:latin typeface="Calibri"/>
            </a:rPr>
            <a:t>Per aggiornare, fare click con il tasto destro del mouse su una riga qualsiasi della tabella e scegliere: "Aggiorna".</a:t>
          </a:r>
          <a:endParaRPr b="0" lang="it-IT" sz="1100" spc="-1" strike="noStrike">
            <a:latin typeface="Times New Roman"/>
          </a:endParaRPr>
        </a:p>
      </xdr:txBody>
    </xdr:sp>
    <xdr:clientData/>
  </xdr:twoCellAnchor>
</xdr:wsDr>
</file>

<file path=xl/pivotCache/_rels/pivotCacheDefinition1.xml.rels><?xml version="1.0" encoding="UTF-8"?>
<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recordCount="53">
  <cacheSource type="worksheet">
    <worksheetSource ref="G11:J64" sheet="Indice Schede"/>
  </cacheSource>
  <cacheFields count="4">
    <cacheField name="Procedimento o sottoprocedimento a rischio" numFmtId="0">
      <sharedItems count="49" containsMixedTypes="0" containsSemiMixedTypes="0" containsString="1" containsNumber="0">
        <s v=""/>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haredItems>
    </cacheField>
    <cacheField name="Probabilità" numFmtId="0">
      <sharedItems count="18" containsMixedTypes="1" containsSemiMixedTypes="1" containsString="1" containsNumber="1">
        <n v="1.16666666666667"/>
        <n v="1.33333333333333"/>
        <n v="1.66666666666667"/>
        <n v="1.83333333333333"/>
        <n v="2"/>
        <n v="2.16666666666667"/>
        <n v="2.33333333333333"/>
        <n v="2.5"/>
        <n v="2.66666666666667"/>
        <n v="2.83333333333333"/>
        <n v="3"/>
        <n v="3.16666666666667"/>
        <n v="3.33333333333333"/>
        <n v="3.5"/>
        <n v="3.66666666666667"/>
        <n v="3.83333333333333"/>
        <n v="4"/>
        <s v="Processo non sottoposto a mappatura e valutazione del rischio"/>
      </sharedItems>
    </cacheField>
    <cacheField name="Impatto" numFmtId="0">
      <sharedItems count="7" containsMixedTypes="1" containsSemiMixedTypes="1" containsString="1" containsNumber="1">
        <n v="0.75"/>
        <n v="1"/>
        <n v="1.25"/>
        <n v="1.5"/>
        <n v="1.75"/>
        <n v="2.25"/>
        <s v=""/>
      </sharedItems>
    </cacheField>
    <cacheField name="Rischio" numFmtId="0">
      <sharedItems count="29" containsMixedTypes="1" containsSemiMixedTypes="1" containsString="1" containsNumber="1">
        <n v="0.875"/>
        <n v="1.5"/>
        <n v="1.66666666666667"/>
        <n v="2"/>
        <n v="2.08333333333333"/>
        <n v="2.16666666666667"/>
        <n v="2.33333333333333"/>
        <n v="2.66666666666667"/>
        <n v="2.91666666666667"/>
        <n v="3.125"/>
        <n v="3.20833333333333"/>
        <n v="3.33333333333333"/>
        <n v="3.5"/>
        <n v="3.54166666666667"/>
        <n v="3.75"/>
        <n v="3.79166666666667"/>
        <n v="3.95833333333333"/>
        <n v="4.125"/>
        <n v="4.16666666666667"/>
        <n v="4.25"/>
        <n v="4.375"/>
        <n v="4.58333333333333"/>
        <n v="4.75"/>
        <n v="4.79166666666667"/>
        <n v="5.25"/>
        <n v="5.83333333333333"/>
        <n v="6.70833333333333"/>
        <n v="7"/>
        <s v=""/>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recordCount="53">
  <cacheSource type="worksheet">
    <worksheetSource ref="U11:V64" sheet="Indice Schede"/>
  </cacheSource>
  <cacheFields count="2">
    <cacheField name="Processo analizzato" numFmtId="0">
      <sharedItems count="49" containsMixedTypes="0" containsSemiMixedTypes="0" containsString="1" containsNumber="0">
        <s v=""/>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haredItems>
    </cacheField>
    <cacheField name="Misure per la riduzione del rischio" numFmtId="0">
      <sharedItems count="42" containsMixedTypes="0" containsSemiMixedTypes="0" containsString="1" containsNumber="0">
        <s v=""/>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Le graduatorie per l'assegnazione degli alloggi popolari dovranno essere redatte esclusivamente da soggetti terzi rispetto ai dipendenti dell'ufficio. Ci si rivolga prioritariamente alle prestazioni di esperti di comuni e agenzie autonome."/>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Non si ritiene necessario adottare misure particolari"/>
        <s v="Oltre a quanto indicato nella scheda precedente per quanto riguarda questa fattispecie si ritiene necessario adoattre un apposito regolamento e l'eventuale assegnazione di nuove tombe andrà fatta con apposito procedimento ad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Quando il segretario esercita questa funzione, lo fa sempre alla presenza di un suo collaboratore che sia in grado in ogni momento di testimoniare dell'integrità dei suoi comportamenti. "/>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Se vengono applicate in modo chiaro e trasparente le disposizioni normative e regolamentari, non dovrebbero verificarsi fenomeni corruttivi. Questa fattispecie è comunque una di quelle in cui è rilevante anche il controllo delle entrate relative ai canoni previsti."/>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Vanno previste vendite di beni mobili ed immobili solo se previste in appositi bandi con tutte le regole necessarie o con regolamenti che comunque prevedano un coinvolgimento di diversi soggetti."/>
      </sharedItems>
    </cacheField>
  </cacheFields>
</pivotCacheDefinition>
</file>

<file path=xl/pivotCache/pivotCacheRecords1.xml><?xml version="1.0" encoding="utf-8"?>
<pivotCacheRecords xmlns="http://schemas.openxmlformats.org/spreadsheetml/2006/main" xmlns:r="http://schemas.openxmlformats.org/officeDocument/2006/relationships" count="53">
  <r>
    <x v="1"/>
    <x v="7"/>
    <x v="3"/>
    <x v="14"/>
  </r>
  <r>
    <x v="2"/>
    <x v="2"/>
    <x v="2"/>
    <x v="4"/>
  </r>
  <r>
    <x v="3"/>
    <x v="13"/>
    <x v="3"/>
    <x v="24"/>
  </r>
  <r>
    <x v="4"/>
    <x v="6"/>
    <x v="2"/>
    <x v="8"/>
  </r>
  <r>
    <x v="5"/>
    <x v="9"/>
    <x v="3"/>
    <x v="19"/>
  </r>
  <r>
    <x v="6"/>
    <x v="6"/>
    <x v="2"/>
    <x v="8"/>
  </r>
  <r>
    <x v="7"/>
    <x v="10"/>
    <x v="2"/>
    <x v="14"/>
  </r>
  <r>
    <x v="8"/>
    <x v="3"/>
    <x v="3"/>
    <x v="14"/>
  </r>
  <r>
    <x v="9"/>
    <x v="16"/>
    <x v="4"/>
    <x v="27"/>
  </r>
  <r>
    <x v="10"/>
    <x v="15"/>
    <x v="4"/>
    <x v="26"/>
  </r>
  <r>
    <x v="11"/>
    <x v="4"/>
    <x v="4"/>
    <x v="12"/>
  </r>
  <r>
    <x v="12"/>
    <x v="5"/>
    <x v="4"/>
    <x v="15"/>
  </r>
  <r>
    <x v="13"/>
    <x v="5"/>
    <x v="1"/>
    <x v="5"/>
  </r>
  <r>
    <x v="14"/>
    <x v="12"/>
    <x v="1"/>
    <x v="11"/>
  </r>
  <r>
    <x v="15"/>
    <x v="11"/>
    <x v="2"/>
    <x v="16"/>
  </r>
  <r>
    <x v="16"/>
    <x v="15"/>
    <x v="2"/>
    <x v="23"/>
  </r>
  <r>
    <x v="17"/>
    <x v="8"/>
    <x v="1"/>
    <x v="7"/>
  </r>
  <r>
    <x v="18"/>
    <x v="3"/>
    <x v="5"/>
    <x v="17"/>
  </r>
  <r>
    <x v="19"/>
    <x v="5"/>
    <x v="1"/>
    <x v="5"/>
  </r>
  <r>
    <x v="20"/>
    <x v="9"/>
    <x v="2"/>
    <x v="13"/>
  </r>
  <r>
    <x v="21"/>
    <x v="12"/>
    <x v="2"/>
    <x v="18"/>
  </r>
  <r>
    <x v="22"/>
    <x v="5"/>
    <x v="1"/>
    <x v="5"/>
  </r>
  <r>
    <x v="23"/>
    <x v="4"/>
    <x v="1"/>
    <x v="3"/>
  </r>
  <r>
    <x v="24"/>
    <x v="13"/>
    <x v="2"/>
    <x v="20"/>
  </r>
  <r>
    <x v="25"/>
    <x v="13"/>
    <x v="2"/>
    <x v="20"/>
  </r>
  <r>
    <x v="26"/>
    <x v="13"/>
    <x v="2"/>
    <x v="20"/>
  </r>
  <r>
    <x v="27"/>
    <x v="13"/>
    <x v="2"/>
    <x v="20"/>
  </r>
  <r>
    <x v="28"/>
    <x v="13"/>
    <x v="2"/>
    <x v="20"/>
  </r>
  <r>
    <x v="29"/>
    <x v="14"/>
    <x v="2"/>
    <x v="21"/>
  </r>
  <r>
    <x v="30"/>
    <x v="0"/>
    <x v="0"/>
    <x v="0"/>
  </r>
  <r>
    <x v="31"/>
    <x v="0"/>
    <x v="0"/>
    <x v="0"/>
  </r>
  <r>
    <x v="32"/>
    <x v="5"/>
    <x v="1"/>
    <x v="5"/>
  </r>
  <r>
    <x v="33"/>
    <x v="7"/>
    <x v="2"/>
    <x v="9"/>
  </r>
  <r>
    <x v="34"/>
    <x v="10"/>
    <x v="2"/>
    <x v="14"/>
  </r>
  <r>
    <x v="35"/>
    <x v="8"/>
    <x v="2"/>
    <x v="11"/>
  </r>
  <r>
    <x v="36"/>
    <x v="7"/>
    <x v="2"/>
    <x v="9"/>
  </r>
  <r>
    <x v="37"/>
    <x v="1"/>
    <x v="4"/>
    <x v="6"/>
  </r>
  <r>
    <x v="38"/>
    <x v="1"/>
    <x v="2"/>
    <x v="2"/>
  </r>
  <r>
    <x v="39"/>
    <x v="12"/>
    <x v="4"/>
    <x v="25"/>
  </r>
  <r>
    <x v="40"/>
    <x v="3"/>
    <x v="4"/>
    <x v="10"/>
  </r>
  <r>
    <x v="41"/>
    <x v="0"/>
    <x v="0"/>
    <x v="0"/>
  </r>
  <r>
    <x v="42"/>
    <x v="4"/>
    <x v="0"/>
    <x v="1"/>
  </r>
  <r>
    <x v="43"/>
    <x v="8"/>
    <x v="0"/>
    <x v="3"/>
  </r>
  <r>
    <x v="44"/>
    <x v="8"/>
    <x v="2"/>
    <x v="11"/>
  </r>
  <r>
    <x v="45"/>
    <x v="2"/>
    <x v="1"/>
    <x v="2"/>
  </r>
  <r>
    <x v="46"/>
    <x v="7"/>
    <x v="2"/>
    <x v="9"/>
  </r>
  <r>
    <x v="47"/>
    <x v="11"/>
    <x v="3"/>
    <x v="22"/>
  </r>
  <r>
    <x v="48"/>
    <x v="10"/>
    <x v="2"/>
    <x v="14"/>
  </r>
  <r>
    <x v="0"/>
    <x v="17"/>
    <x v="6"/>
    <x v="28"/>
  </r>
  <r>
    <x v="0"/>
    <x v="17"/>
    <x v="6"/>
    <x v="28"/>
  </r>
  <r>
    <x v="0"/>
    <x v="17"/>
    <x v="6"/>
    <x v="28"/>
  </r>
  <r>
    <x v="0"/>
    <x v="17"/>
    <x v="6"/>
    <x v="28"/>
  </r>
  <r>
    <x v="0"/>
    <x v="17"/>
    <x v="6"/>
    <x v="28"/>
  </r>
</pivotCacheRecords>
</file>

<file path=xl/pivotCache/pivotCacheRecords2.xml><?xml version="1.0" encoding="utf-8"?>
<pivotCacheRecords xmlns="http://schemas.openxmlformats.org/spreadsheetml/2006/main" xmlns:r="http://schemas.openxmlformats.org/officeDocument/2006/relationships" count="53">
  <r>
    <x v="1"/>
    <x v="4"/>
  </r>
  <r>
    <x v="2"/>
    <x v="36"/>
  </r>
  <r>
    <x v="3"/>
    <x v="30"/>
  </r>
  <r>
    <x v="4"/>
    <x v="20"/>
  </r>
  <r>
    <x v="5"/>
    <x v="20"/>
  </r>
  <r>
    <x v="6"/>
    <x v="13"/>
  </r>
  <r>
    <x v="7"/>
    <x v="10"/>
  </r>
  <r>
    <x v="8"/>
    <x v="9"/>
  </r>
  <r>
    <x v="9"/>
    <x v="1"/>
  </r>
  <r>
    <x v="10"/>
    <x v="1"/>
  </r>
  <r>
    <x v="11"/>
    <x v="31"/>
  </r>
  <r>
    <x v="12"/>
    <x v="3"/>
  </r>
  <r>
    <x v="13"/>
    <x v="18"/>
  </r>
  <r>
    <x v="14"/>
    <x v="8"/>
  </r>
  <r>
    <x v="15"/>
    <x v="17"/>
  </r>
  <r>
    <x v="16"/>
    <x v="35"/>
  </r>
  <r>
    <x v="17"/>
    <x v="12"/>
  </r>
  <r>
    <x v="18"/>
    <x v="33"/>
  </r>
  <r>
    <x v="19"/>
    <x v="38"/>
  </r>
  <r>
    <x v="20"/>
    <x v="38"/>
  </r>
  <r>
    <x v="21"/>
    <x v="2"/>
  </r>
  <r>
    <x v="22"/>
    <x v="11"/>
  </r>
  <r>
    <x v="23"/>
    <x v="37"/>
  </r>
  <r>
    <x v="24"/>
    <x v="28"/>
  </r>
  <r>
    <x v="25"/>
    <x v="28"/>
  </r>
  <r>
    <x v="26"/>
    <x v="28"/>
  </r>
  <r>
    <x v="27"/>
    <x v="28"/>
  </r>
  <r>
    <x v="28"/>
    <x v="29"/>
  </r>
  <r>
    <x v="29"/>
    <x v="5"/>
  </r>
  <r>
    <x v="30"/>
    <x v="23"/>
  </r>
  <r>
    <x v="31"/>
    <x v="24"/>
  </r>
  <r>
    <x v="32"/>
    <x v="7"/>
  </r>
  <r>
    <x v="33"/>
    <x v="26"/>
  </r>
  <r>
    <x v="34"/>
    <x v="39"/>
  </r>
  <r>
    <x v="35"/>
    <x v="27"/>
  </r>
  <r>
    <x v="36"/>
    <x v="41"/>
  </r>
  <r>
    <x v="37"/>
    <x v="25"/>
  </r>
  <r>
    <x v="38"/>
    <x v="25"/>
  </r>
  <r>
    <x v="39"/>
    <x v="40"/>
  </r>
  <r>
    <x v="40"/>
    <x v="32"/>
  </r>
  <r>
    <x v="41"/>
    <x v="15"/>
  </r>
  <r>
    <x v="42"/>
    <x v="16"/>
  </r>
  <r>
    <x v="43"/>
    <x v="19"/>
  </r>
  <r>
    <x v="44"/>
    <x v="14"/>
  </r>
  <r>
    <x v="45"/>
    <x v="34"/>
  </r>
  <r>
    <x v="46"/>
    <x v="21"/>
  </r>
  <r>
    <x v="47"/>
    <x v="22"/>
  </r>
  <r>
    <x v="48"/>
    <x v="6"/>
  </r>
  <r>
    <x v="0"/>
    <x v="0"/>
  </r>
  <r>
    <x v="0"/>
    <x v="0"/>
  </r>
  <r>
    <x v="0"/>
    <x v="0"/>
  </r>
  <r>
    <x v="0"/>
    <x v="0"/>
  </r>
  <r>
    <x v="0"/>
    <x v="0"/>
  </r>
</pivotCacheRecords>
</file>

<file path=xl/pivotTables/_rels/pivotTable1.xml.rels><?xml version="1.0" encoding="UTF-8"?>
<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ella_pivot1" cacheId="1" applyNumberFormats="0" applyBorderFormats="0" applyFontFormats="0" applyPatternFormats="0" applyAlignmentFormats="0" applyWidthHeightFormats="0" dataCaption="Values" useAutoFormatting="0" itemPrintTitles="1" indent="0" outline="1" outlineData="1">
  <location ref="B20:F69" firstHeaderRow="0" firstDataRow="1" firstDataCol="4"/>
  <pivotFields count="4">
    <pivotField axis="axisRow" showAll="0"/>
    <pivotField axis="axisRow" showAll="0"/>
    <pivotField axis="axisRow" showAll="0"/>
    <pivotField axis="axisRow" showAll="0"/>
  </pivotFields>
  <rowFields count="4">
    <field x="0"/>
    <field x="1"/>
    <field x="2"/>
    <field x="3"/>
  </rowFields>
</pivotTableDefinition>
</file>

<file path=xl/pivotTables/pivotTable2.xml><?xml version="1.0" encoding="utf-8"?>
<pivotTableDefinition xmlns="http://schemas.openxmlformats.org/spreadsheetml/2006/main" name="DataPilot1" cacheId="2" applyNumberFormats="0" applyBorderFormats="0" applyFontFormats="0" applyPatternFormats="0" applyAlignmentFormats="0" applyWidthHeightFormats="0" dataCaption="Values" useAutoFormatting="0" itemPrintTitles="1" indent="0" outline="1" outlineData="1">
  <location ref="B6:D55" firstHeaderRow="0" firstDataRow="1" firstDataCol="2"/>
  <pivotFields count="2">
    <pivotField axis="axisRow" showAll="0"/>
    <pivotField axis="axisRow" showAll="0"/>
  </pivotFields>
  <rowFields count="2">
    <field x="0"/>
    <field x="1"/>
  </rowFields>
</pivotTableDefinition>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pivotTable" Target="../pivotTables/pivotTable1.xml"/>
</Relationships>
</file>

<file path=xl/worksheets/_rels/sheet3.xml.rels><?xml version="1.0" encoding="UTF-8"?>
<Relationships xmlns="http://schemas.openxmlformats.org/package/2006/relationships"><Relationship Id="rId1" Type="http://schemas.openxmlformats.org/officeDocument/2006/relationships/drawing" Target="../drawings/drawing3.xml"/><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B1:V64"/>
  <sheetViews>
    <sheetView showFormulas="false" showGridLines="true" showRowColHeaders="true" showZeros="true" rightToLeft="false" tabSelected="false" showOutlineSymbols="true" defaultGridColor="true" view="pageBreakPreview" topLeftCell="A32" colorId="64" zoomScale="80" zoomScaleNormal="100" zoomScalePageLayoutView="80" workbookViewId="0">
      <selection pane="topLeft" activeCell="F61" activeCellId="0" sqref="F61"/>
    </sheetView>
  </sheetViews>
  <sheetFormatPr defaultRowHeight="15" zeroHeight="false" outlineLevelRow="0" outlineLevelCol="0"/>
  <cols>
    <col collapsed="false" customWidth="true" hidden="false" outlineLevel="0" max="1" min="1" style="0" width="1.71"/>
    <col collapsed="false" customWidth="true" hidden="false" outlineLevel="0" max="2" min="2" style="0" width="12.71"/>
    <col collapsed="false" customWidth="true" hidden="false" outlineLevel="0" max="3" min="3" style="0" width="88.86"/>
    <col collapsed="false" customWidth="true" hidden="false" outlineLevel="0" max="4" min="4" style="0" width="15.29"/>
    <col collapsed="false" customWidth="true" hidden="false" outlineLevel="0" max="5" min="5" style="0" width="15.71"/>
    <col collapsed="false" customWidth="true" hidden="false" outlineLevel="0" max="6" min="6" style="0" width="21.86"/>
    <col collapsed="false" customWidth="true" hidden="true" outlineLevel="0" max="7" min="7" style="0" width="97.71"/>
    <col collapsed="false" customWidth="true" hidden="true" outlineLevel="0" max="8" min="8" style="1" width="20.71"/>
    <col collapsed="false" customWidth="true" hidden="true" outlineLevel="0" max="9" min="9" style="1" width="15.57"/>
    <col collapsed="false" customWidth="true" hidden="true" outlineLevel="0" max="10" min="10" style="1" width="19"/>
    <col collapsed="false" customWidth="true" hidden="true" outlineLevel="0" max="12" min="11" style="0" width="9.14"/>
    <col collapsed="false" customWidth="true" hidden="true" outlineLevel="0" max="13" min="13" style="0" width="3.86"/>
    <col collapsed="false" customWidth="true" hidden="true" outlineLevel="0" max="14" min="14" style="2" width="9.14"/>
    <col collapsed="false" customWidth="true" hidden="true" outlineLevel="0" max="15" min="15" style="0" width="16.42"/>
    <col collapsed="false" customWidth="true" hidden="true" outlineLevel="0" max="16" min="16" style="0" width="43.42"/>
    <col collapsed="false" customWidth="true" hidden="true" outlineLevel="0" max="17" min="17" style="0" width="26.58"/>
    <col collapsed="false" customWidth="true" hidden="true" outlineLevel="0" max="18" min="18" style="0" width="28.57"/>
    <col collapsed="false" customWidth="true" hidden="true" outlineLevel="0" max="19" min="19" style="0" width="31.15"/>
    <col collapsed="false" customWidth="true" hidden="true" outlineLevel="0" max="21" min="20" style="0" width="9.14"/>
    <col collapsed="false" customWidth="true" hidden="true" outlineLevel="0" max="22" min="22" style="0" width="10.42"/>
    <col collapsed="false" customWidth="true" hidden="true" outlineLevel="0" max="23" min="23" style="0" width="1.42"/>
    <col collapsed="false" customWidth="true" hidden="true" outlineLevel="0" max="24" min="24" style="0" width="9.14"/>
    <col collapsed="false" customWidth="true" hidden="false" outlineLevel="0" max="25" min="25" style="0" width="9.14"/>
    <col collapsed="false" customWidth="true" hidden="false" outlineLevel="0" max="1025" min="26" style="0" width="8.67"/>
  </cols>
  <sheetData>
    <row r="1" customFormat="false" ht="15.75" hidden="false" customHeight="false" outlineLevel="0" collapsed="false"/>
    <row r="2" customFormat="false" ht="62.25" hidden="false" customHeight="true" outlineLevel="0" collapsed="false">
      <c r="B2" s="3" t="s">
        <v>0</v>
      </c>
      <c r="C2" s="3"/>
      <c r="D2" s="3"/>
    </row>
    <row r="3" customFormat="false" ht="15.75" hidden="false" customHeight="false" outlineLevel="0" collapsed="false"/>
    <row r="4" customFormat="false" ht="39" hidden="false" customHeight="true" outlineLevel="0" collapsed="false">
      <c r="B4" s="4" t="s">
        <v>1</v>
      </c>
      <c r="C4" s="4"/>
      <c r="D4" s="4"/>
    </row>
    <row r="5" customFormat="false" ht="52.5" hidden="false" customHeight="true" outlineLevel="0" collapsed="false">
      <c r="B5" s="5" t="s">
        <v>2</v>
      </c>
      <c r="C5" s="5"/>
      <c r="D5" s="5"/>
    </row>
    <row r="6" customFormat="false" ht="36.75" hidden="false" customHeight="true" outlineLevel="0" collapsed="false">
      <c r="B6" s="5" t="s">
        <v>3</v>
      </c>
      <c r="C6" s="5"/>
      <c r="D6" s="5"/>
      <c r="F6" s="6" t="s">
        <v>4</v>
      </c>
      <c r="G6" s="1"/>
    </row>
    <row r="7" customFormat="false" ht="3.75" hidden="false" customHeight="true" outlineLevel="0" collapsed="false">
      <c r="B7" s="7"/>
      <c r="C7" s="8"/>
      <c r="D7" s="9"/>
      <c r="G7" s="1"/>
    </row>
    <row r="8" customFormat="false" ht="46.5" hidden="false" customHeight="true" outlineLevel="0" collapsed="false">
      <c r="B8" s="10" t="s">
        <v>5</v>
      </c>
      <c r="C8" s="10"/>
      <c r="D8" s="10"/>
      <c r="F8" s="6" t="s">
        <v>6</v>
      </c>
      <c r="G8" s="1"/>
    </row>
    <row r="10" s="11" customFormat="true" ht="16.5" hidden="false" customHeight="false" outlineLevel="0" collapsed="false">
      <c r="H10" s="12"/>
      <c r="I10" s="12"/>
      <c r="J10" s="12"/>
      <c r="N10" s="13"/>
    </row>
    <row r="11" s="11" customFormat="true" ht="54.75" hidden="false" customHeight="true" outlineLevel="0" collapsed="false">
      <c r="B11" s="14" t="s">
        <v>7</v>
      </c>
      <c r="C11" s="15" t="s">
        <v>8</v>
      </c>
      <c r="D11" s="16" t="s">
        <v>9</v>
      </c>
      <c r="E11" s="16" t="s">
        <v>10</v>
      </c>
      <c r="F11" s="17" t="s">
        <v>11</v>
      </c>
      <c r="G11" s="18" t="s">
        <v>12</v>
      </c>
      <c r="H11" s="12" t="s">
        <v>13</v>
      </c>
      <c r="I11" s="12" t="s">
        <v>14</v>
      </c>
      <c r="J11" s="12" t="s">
        <v>15</v>
      </c>
      <c r="M11" s="13"/>
      <c r="O11" s="12" t="s">
        <v>16</v>
      </c>
      <c r="P11" s="12" t="s">
        <v>17</v>
      </c>
      <c r="Q11" s="12" t="s">
        <v>18</v>
      </c>
      <c r="R11" s="12" t="s">
        <v>19</v>
      </c>
      <c r="S11" s="12" t="s">
        <v>20</v>
      </c>
      <c r="U11" s="11" t="s">
        <v>21</v>
      </c>
      <c r="V11" s="11" t="s">
        <v>22</v>
      </c>
    </row>
    <row r="12" s="11" customFormat="true" ht="20.1" hidden="false" customHeight="true" outlineLevel="0" collapsed="false">
      <c r="B12" s="19" t="n">
        <f aca="false">IF(OR(C12="Nuova scheda",C12=""),"",T12)</f>
        <v>1</v>
      </c>
      <c r="C12" s="20" t="str">
        <f aca="false">'1'!A3</f>
        <v>Concorso per l'assunzione di personale</v>
      </c>
      <c r="D12" s="21" t="str">
        <f aca="false">'1'!F2</f>
        <v>SI</v>
      </c>
      <c r="E12" s="21" t="str">
        <f aca="false">IF(D12="SI",IF('1'!$B$44="Presenti campi non compilati","Errore","OK"),"-")</f>
        <v>OK</v>
      </c>
      <c r="F12" s="22" t="str">
        <f aca="false">IF(D12="SI",IF('1'!$A$47&lt;&gt;"","SI","NO"),"-")</f>
        <v>SI</v>
      </c>
      <c r="G12" s="11" t="str">
        <f aca="false">IF(OR(C12="Nuova scheda",C12=""),"",M12&amp;" - "&amp;C12)</f>
        <v>01 - Concorso per l'assunzione di personale</v>
      </c>
      <c r="H12" s="23" t="n">
        <f aca="false">IF(AND(D12="SI",E12="OK"),'1'!$B$24,"Processo non sottoposto a mappatura e valutazione del rischio")</f>
        <v>2.5</v>
      </c>
      <c r="I12" s="23" t="n">
        <f aca="false">IF(AND(D12="SI",E12="OK"),'1'!$B$40,"")</f>
        <v>1.5</v>
      </c>
      <c r="J12" s="23" t="n">
        <f aca="false">IF(AND(D12="SI",E12="OK"),'1'!$B$44,"")</f>
        <v>3.75</v>
      </c>
      <c r="L12" s="11" t="n">
        <v>1</v>
      </c>
      <c r="M12" s="13" t="str">
        <f aca="false">TEXT(L12,"00")</f>
        <v>01</v>
      </c>
      <c r="O12" s="12" t="n">
        <f aca="false">IF(AND(D12="SI",E12="OK"),IF(AND(J12&gt;0,J12&lt;=1),G12,),)</f>
        <v>0</v>
      </c>
      <c r="P12" s="12" t="str">
        <f aca="false">IF(AND(D12="SI",E12="OK"),IF(AND(J12&gt;1,J12&lt;=4),G12,),)</f>
        <v>01 - Concorso per l'assunzione di personale</v>
      </c>
      <c r="Q12" s="12" t="n">
        <f aca="false">IF(AND(D12="SI",E12="OK"),IF(AND(J12&gt;4,J12&lt;=9),G12,),)</f>
        <v>0</v>
      </c>
      <c r="R12" s="12" t="n">
        <f aca="false">IF(AND(D12="SI",E12="OK"),IF(AND(J12&gt;9,J12&lt;=16),G12,),)</f>
        <v>0</v>
      </c>
      <c r="S12" s="12" t="n">
        <f aca="false">IF(AND(D12="SI",E12="OK"),IF(AND(J12&gt;16,J12&lt;=25),G12,),)</f>
        <v>0</v>
      </c>
      <c r="T12" s="11" t="n">
        <v>1</v>
      </c>
      <c r="U12" s="11" t="str">
        <f aca="false">IF(AND(D12="SI",E12="OK",'1'!$A$47&lt;&gt;""),M12&amp;" - "&amp;C12,"")</f>
        <v>01 - Concorso per l'assunzione di personale</v>
      </c>
      <c r="V12" s="11" t="str">
        <f aca="false">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11" customFormat="true" ht="20.1" hidden="false" customHeight="true" outlineLevel="0" collapsed="false">
      <c r="B13" s="19" t="n">
        <f aca="false">IF(OR(C13="Nuova scheda",C13=""),"",T13)</f>
        <v>2</v>
      </c>
      <c r="C13" s="20" t="str">
        <f aca="false">'2'!A3</f>
        <v>Concorso per la progressione in carriera del personale </v>
      </c>
      <c r="D13" s="21" t="str">
        <f aca="false">'2'!F2</f>
        <v>SI</v>
      </c>
      <c r="E13" s="21" t="str">
        <f aca="false">IF(D13="SI",IF('2'!$B$44="Presenti campi non compilati","Errore","OK"),"-")</f>
        <v>OK</v>
      </c>
      <c r="F13" s="22" t="str">
        <f aca="false">IF(D13="SI",IF('2'!$A$47&lt;&gt;"","SI","NO"),"-")</f>
        <v>SI</v>
      </c>
      <c r="G13" s="11" t="str">
        <f aca="false">IF(OR(C13="Nuova scheda",C13=""),"",M13&amp;" - "&amp;C13)</f>
        <v>02 - Concorso per la progressione in carriera del personale </v>
      </c>
      <c r="H13" s="23" t="n">
        <f aca="false">IF(AND(D13="SI",E13="OK"),'2'!$B$24,"Processo non sottoposto a mappatura e valutazione del rischio")</f>
        <v>1.66666666666667</v>
      </c>
      <c r="I13" s="23" t="n">
        <f aca="false">IF(AND(D13="SI",E13="OK"),'2'!$B$40,"")</f>
        <v>1.25</v>
      </c>
      <c r="J13" s="23" t="n">
        <f aca="false">IF(AND(D13="SI",E13="OK"),'2'!$B$44,"")</f>
        <v>2.08333333333333</v>
      </c>
      <c r="L13" s="11" t="n">
        <v>2</v>
      </c>
      <c r="M13" s="13" t="str">
        <f aca="false">IF(L13&lt;&gt;0,TEXT(L13,"00"),"")</f>
        <v>02</v>
      </c>
      <c r="O13" s="12" t="n">
        <f aca="false">IF(AND(D13="SI",E13="OK"),IF(AND(J13&gt;0,J13&lt;=1),G13,),)</f>
        <v>0</v>
      </c>
      <c r="P13" s="12" t="str">
        <f aca="false">IF(AND(D13="SI",E13="OK"),IF(AND(J13&gt;1,J13&lt;=4),G13,),)</f>
        <v>02 - Concorso per la progressione in carriera del personale </v>
      </c>
      <c r="Q13" s="12" t="n">
        <f aca="false">IF(AND(D13="SI",E13="OK"),IF(AND(J13&gt;4,J13&lt;=9),G13,),)</f>
        <v>0</v>
      </c>
      <c r="R13" s="12" t="n">
        <f aca="false">IF(AND(D13="SI",E13="OK"),IF(AND(J13&gt;9,J13&lt;=16),G13,),)</f>
        <v>0</v>
      </c>
      <c r="S13" s="12" t="n">
        <f aca="false">IF(AND(D13="SI",E13="OK"),IF(AND(J13&gt;16,J13&lt;=25),G13,),)</f>
        <v>0</v>
      </c>
      <c r="T13" s="11" t="n">
        <v>2</v>
      </c>
      <c r="U13" s="11" t="str">
        <f aca="false">IF(AND(D13="SI",E13="OK",'2'!$A$47&lt;&gt;""),M13&amp;" - "&amp;C13,"")</f>
        <v>02 - Concorso per la progressione in carriera del personale </v>
      </c>
      <c r="V13" s="11" t="str">
        <f aca="false">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11" customFormat="true" ht="20.1" hidden="false" customHeight="true" outlineLevel="0" collapsed="false">
      <c r="B14" s="19" t="n">
        <f aca="false">IF(OR(C14="Nuova scheda",C14=""),"",T14)</f>
        <v>3</v>
      </c>
      <c r="C14" s="20" t="str">
        <f aca="false">'3'!A3</f>
        <v>Selezione per l'affidamento di un incarico professionale </v>
      </c>
      <c r="D14" s="21" t="str">
        <f aca="false">'3'!F2</f>
        <v>SI</v>
      </c>
      <c r="E14" s="21" t="str">
        <f aca="false">IF(D14="SI",IF('3'!$B$44="Presenti campi non compilati","Errore","OK"),"-")</f>
        <v>OK</v>
      </c>
      <c r="F14" s="22" t="str">
        <f aca="false">IF(D14="SI",IF('3'!$A$47&lt;&gt;"","SI","NO"),"-")</f>
        <v>SI</v>
      </c>
      <c r="G14" s="11" t="str">
        <f aca="false">IF(OR(C14="Nuova scheda",C14=""),"",M14&amp;" - "&amp;C14)</f>
        <v>03 - Selezione per l'affidamento di un incarico professionale </v>
      </c>
      <c r="H14" s="23" t="n">
        <f aca="false">IF(AND(D14="SI",E14="OK"),'3'!$B$24,"Processo non sottoposto a mappatura e valutazione del rischio")</f>
        <v>3.5</v>
      </c>
      <c r="I14" s="23" t="n">
        <f aca="false">IF(AND(D14="SI",E14="OK"),'3'!$B$40,"")</f>
        <v>1.5</v>
      </c>
      <c r="J14" s="23" t="n">
        <f aca="false">IF(AND(D14="SI",E14="OK"),'3'!$B$44,"")</f>
        <v>5.25</v>
      </c>
      <c r="L14" s="11" t="n">
        <v>3</v>
      </c>
      <c r="M14" s="13" t="str">
        <f aca="false">IF(L14&lt;&gt;0,TEXT(L14,"00"),"")</f>
        <v>03</v>
      </c>
      <c r="O14" s="12" t="n">
        <f aca="false">IF(AND(D14="SI",E14="OK"),IF(AND(J14&gt;0,J14&lt;=1),G14,),)</f>
        <v>0</v>
      </c>
      <c r="P14" s="12" t="n">
        <f aca="false">IF(AND(D14="SI",E14="OK"),IF(AND(J14&gt;1,J14&lt;=4),G14,),)</f>
        <v>0</v>
      </c>
      <c r="Q14" s="12" t="str">
        <f aca="false">IF(AND(D14="SI",E14="OK"),IF(AND(J14&gt;4,J14&lt;=9),G14,),)</f>
        <v>03 - Selezione per l'affidamento di un incarico professionale </v>
      </c>
      <c r="R14" s="12" t="n">
        <f aca="false">IF(AND(D14="SI",E14="OK"),IF(AND(J14&gt;9,J14&lt;=16),G14,),)</f>
        <v>0</v>
      </c>
      <c r="S14" s="12" t="n">
        <f aca="false">IF(AND(D14="SI",E14="OK"),IF(AND(J14&gt;16,J14&lt;=25),G14,),)</f>
        <v>0</v>
      </c>
      <c r="T14" s="11" t="n">
        <v>3</v>
      </c>
      <c r="U14" s="11" t="str">
        <f aca="false">IF(AND(D14="SI",E14="OK",'3'!$A$47&lt;&gt;""),M14&amp;" - "&amp;C14,"")</f>
        <v>03 - Selezione per l'affidamento di un incarico professionale </v>
      </c>
      <c r="V14" s="11" t="str">
        <f aca="false">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11" customFormat="true" ht="20.1" hidden="false" customHeight="true" outlineLevel="0" collapsed="false">
      <c r="B15" s="19" t="n">
        <f aca="false">IF(OR(C15="Nuova scheda",C15=""),"",T15)</f>
        <v>4</v>
      </c>
      <c r="C15" s="20" t="str">
        <f aca="false">'4'!A3</f>
        <v>Affidamento mediante procedura aperta (o ristretta) di lavori, servizi, forniture</v>
      </c>
      <c r="D15" s="21" t="str">
        <f aca="false">'4'!F2</f>
        <v>SI</v>
      </c>
      <c r="E15" s="21" t="str">
        <f aca="false">IF(D15="SI",IF('4'!$B$44="Presenti campi non compilati","Errore","OK"),"-")</f>
        <v>OK</v>
      </c>
      <c r="F15" s="22" t="str">
        <f aca="false">IF(D15="SI",IF('4'!$A$47&lt;&gt;"","SI","NO"),"-")</f>
        <v>SI</v>
      </c>
      <c r="G15" s="11" t="str">
        <f aca="false">IF(OR(C15="Nuova scheda",C15=""),"",M15&amp;" - "&amp;C15)</f>
        <v>04 - Affidamento mediante procedura aperta (o ristretta) di lavori, servizi, forniture</v>
      </c>
      <c r="H15" s="23" t="n">
        <f aca="false">IF(AND(D15="SI",E15="OK"),'4'!$B$24,"Processo non sottoposto a mappatura e valutazione del rischio")</f>
        <v>2.33333333333333</v>
      </c>
      <c r="I15" s="23" t="n">
        <f aca="false">IF(AND(D15="SI",E15="OK"),'4'!$B$40,"")</f>
        <v>1.25</v>
      </c>
      <c r="J15" s="23" t="n">
        <f aca="false">IF(AND(D15="SI",E15="OK"),'4'!$B$44,"")</f>
        <v>2.91666666666667</v>
      </c>
      <c r="L15" s="11" t="n">
        <v>4</v>
      </c>
      <c r="M15" s="13" t="str">
        <f aca="false">IF(L15&lt;&gt;0,TEXT(L15,"00"),"")</f>
        <v>04</v>
      </c>
      <c r="O15" s="12" t="n">
        <f aca="false">IF(AND(D15="SI",E15="OK"),IF(AND(J15&gt;0,J15&lt;=1),G15,),)</f>
        <v>0</v>
      </c>
      <c r="P15" s="12" t="str">
        <f aca="false">IF(AND(D15="SI",E15="OK"),IF(AND(J15&gt;1,J15&lt;=4),G15,),)</f>
        <v>04 - Affidamento mediante procedura aperta (o ristretta) di lavori, servizi, forniture</v>
      </c>
      <c r="Q15" s="12" t="n">
        <f aca="false">IF(AND(D15="SI",E15="OK"),IF(AND(J15&gt;4,J15&lt;=9),G15,),)</f>
        <v>0</v>
      </c>
      <c r="R15" s="12" t="n">
        <f aca="false">IF(AND(D15="SI",E15="OK"),IF(AND(J15&gt;9,J15&lt;=16),G15,),)</f>
        <v>0</v>
      </c>
      <c r="S15" s="12" t="n">
        <f aca="false">IF(AND(D15="SI",E15="OK"),IF(AND(J15&gt;16,J15&lt;=25),G15,),)</f>
        <v>0</v>
      </c>
      <c r="T15" s="11" t="n">
        <v>4</v>
      </c>
      <c r="U15" s="11" t="str">
        <f aca="false">IF(AND(D15="SI",E15="OK",'4'!$A$47&lt;&gt;""),M15&amp;" - "&amp;C15,"")</f>
        <v>04 - Affidamento mediante procedura aperta (o ristretta) di lavori, servizi, forniture</v>
      </c>
      <c r="V15" s="11" t="str">
        <f aca="false">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11" customFormat="true" ht="20.1" hidden="false" customHeight="true" outlineLevel="0" collapsed="false">
      <c r="B16" s="19" t="n">
        <f aca="false">IF(OR(C16="Nuova scheda",C16=""),"",T16)</f>
        <v>5</v>
      </c>
      <c r="C16" s="20" t="str">
        <f aca="false">'5'!A3</f>
        <v>Affidamento diretto di lavori, servizi o forniture</v>
      </c>
      <c r="D16" s="21" t="str">
        <f aca="false">'5'!F2</f>
        <v>SI</v>
      </c>
      <c r="E16" s="21" t="str">
        <f aca="false">IF(D16="SI",IF('5'!$B$44="Presenti campi non compilati","Errore","OK"),"-")</f>
        <v>OK</v>
      </c>
      <c r="F16" s="22" t="str">
        <f aca="false">IF(D16="SI",IF('5'!$A$47&lt;&gt;"","SI","NO"),"-")</f>
        <v>SI</v>
      </c>
      <c r="G16" s="11" t="str">
        <f aca="false">IF(OR(C16="Nuova scheda",C16=""),"",M16&amp;" - "&amp;C16)</f>
        <v>05 - Affidamento diretto di lavori, servizi o forniture</v>
      </c>
      <c r="H16" s="23" t="n">
        <f aca="false">IF(AND(D16="SI",E16="OK"),'5'!$B$24,"Processo non sottoposto a mappatura e valutazione del rischio")</f>
        <v>2.83333333333333</v>
      </c>
      <c r="I16" s="23" t="n">
        <f aca="false">IF(AND(D16="SI",E16="OK"),'5'!$B$40,"")</f>
        <v>1.5</v>
      </c>
      <c r="J16" s="23" t="n">
        <f aca="false">IF(AND(D16="SI",E16="OK"),'5'!$B$44,"")</f>
        <v>4.25</v>
      </c>
      <c r="L16" s="11" t="n">
        <v>5</v>
      </c>
      <c r="M16" s="13" t="str">
        <f aca="false">IF(L16&lt;&gt;0,TEXT(L16,"00"),"")</f>
        <v>05</v>
      </c>
      <c r="O16" s="12" t="n">
        <f aca="false">IF(AND(D16="SI",E16="OK"),IF(AND(J16&gt;0,J16&lt;=1),G16,),)</f>
        <v>0</v>
      </c>
      <c r="P16" s="12" t="n">
        <f aca="false">IF(AND(D16="SI",E16="OK"),IF(AND(J16&gt;1,J16&lt;=4),G16,),)</f>
        <v>0</v>
      </c>
      <c r="Q16" s="12" t="str">
        <f aca="false">IF(AND(D16="SI",E16="OK"),IF(AND(J16&gt;4,J16&lt;=9),G16,),)</f>
        <v>05 - Affidamento diretto di lavori, servizi o forniture</v>
      </c>
      <c r="R16" s="12" t="n">
        <f aca="false">IF(AND(D16="SI",E16="OK"),IF(AND(J16&gt;9,J16&lt;=16),G16,),)</f>
        <v>0</v>
      </c>
      <c r="S16" s="12" t="n">
        <f aca="false">IF(AND(D16="SI",E16="OK"),IF(AND(J16&gt;16,J16&lt;=25),G16,),)</f>
        <v>0</v>
      </c>
      <c r="T16" s="11" t="n">
        <v>5</v>
      </c>
      <c r="U16" s="11" t="str">
        <f aca="false">IF(AND(D16="SI",E16="OK",'5'!$A$47&lt;&gt;""),M16&amp;" - "&amp;C16,"")</f>
        <v>05 - Affidamento diretto di lavori, servizi o forniture</v>
      </c>
      <c r="V16" s="11" t="str">
        <f aca="false">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11" customFormat="true" ht="20.1" hidden="false" customHeight="true" outlineLevel="0" collapsed="false">
      <c r="B17" s="19" t="n">
        <f aca="false">IF(OR(C17="Nuova scheda",C17=""),"",T17)</f>
        <v>6</v>
      </c>
      <c r="C17" s="20" t="str">
        <f aca="false">'6'!A3</f>
        <v>Permesso di costruire</v>
      </c>
      <c r="D17" s="21" t="str">
        <f aca="false">'6'!F2</f>
        <v>SI</v>
      </c>
      <c r="E17" s="21" t="str">
        <f aca="false">IF(D17="SI",IF('6'!$B$44="Presenti campi non compilati","Errore","OK"),"-")</f>
        <v>OK</v>
      </c>
      <c r="F17" s="22" t="str">
        <f aca="false">IF(D17="SI",IF('6'!$A$47&lt;&gt;"","SI","NO"),"-")</f>
        <v>SI</v>
      </c>
      <c r="G17" s="11" t="str">
        <f aca="false">IF(OR(C17="Nuova scheda",C17=""),"",M17&amp;" - "&amp;C17)</f>
        <v>06 - Permesso di costruire</v>
      </c>
      <c r="H17" s="23" t="n">
        <f aca="false">IF(AND(D17="SI",E17="OK"),'6'!$B$24,"Processo non sottoposto a mappatura e valutazione del rischio")</f>
        <v>2.33333333333333</v>
      </c>
      <c r="I17" s="23" t="n">
        <f aca="false">IF(AND(D17="SI",E17="OK"),'6'!$B$40,"")</f>
        <v>1.25</v>
      </c>
      <c r="J17" s="23" t="n">
        <f aca="false">IF(AND(D17="SI",E17="OK"),'6'!$B$44,"")</f>
        <v>2.91666666666667</v>
      </c>
      <c r="L17" s="11" t="n">
        <v>6</v>
      </c>
      <c r="M17" s="13" t="str">
        <f aca="false">IF(L17&lt;&gt;0,TEXT(L17,"00"),"")</f>
        <v>06</v>
      </c>
      <c r="O17" s="12" t="n">
        <f aca="false">IF(AND(D17="SI",E17="OK"),IF(AND(J17&gt;0,J17&lt;=1),G17,),)</f>
        <v>0</v>
      </c>
      <c r="P17" s="12" t="str">
        <f aca="false">IF(AND(D17="SI",E17="OK"),IF(AND(J17&gt;1,J17&lt;=4),G17,),)</f>
        <v>06 - Permesso di costruire</v>
      </c>
      <c r="Q17" s="12" t="n">
        <f aca="false">IF(AND(D17="SI",E17="OK"),IF(AND(J17&gt;4,J17&lt;=9),G17,),)</f>
        <v>0</v>
      </c>
      <c r="R17" s="12" t="n">
        <f aca="false">IF(AND(D17="SI",E17="OK"),IF(AND(J17&gt;9,J17&lt;=16),G17,),)</f>
        <v>0</v>
      </c>
      <c r="S17" s="12" t="n">
        <f aca="false">IF(AND(D17="SI",E17="OK"),IF(AND(J17&gt;16,J17&lt;=25),G17,),)</f>
        <v>0</v>
      </c>
      <c r="T17" s="11" t="n">
        <v>6</v>
      </c>
      <c r="U17" s="11" t="str">
        <f aca="false">IF(AND(D17="SI",E17="OK",'6'!$A$47&lt;&gt;""),M17&amp;" - "&amp;C17,"")</f>
        <v>06 - Permesso di costruire</v>
      </c>
      <c r="V17" s="11" t="str">
        <f aca="false">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11" customFormat="true" ht="20.1" hidden="false" customHeight="true" outlineLevel="0" collapsed="false">
      <c r="B18" s="19" t="n">
        <f aca="false">IF(OR(C18="Nuova scheda",C18=""),"",T18)</f>
        <v>7</v>
      </c>
      <c r="C18" s="20" t="str">
        <f aca="false">'7'!A3</f>
        <v>Permesso di costruire in aree assoggettate ad autorizzazione paesaggistica</v>
      </c>
      <c r="D18" s="21" t="str">
        <f aca="false">'7'!F2</f>
        <v>SI</v>
      </c>
      <c r="E18" s="21" t="str">
        <f aca="false">IF(D18="SI",IF('7'!$B$44="Presenti campi non compilati","Errore","OK"),"-")</f>
        <v>OK</v>
      </c>
      <c r="F18" s="22" t="str">
        <f aca="false">IF(D18="SI",IF('7'!$A$47&lt;&gt;"","SI","NO"),"-")</f>
        <v>SI</v>
      </c>
      <c r="G18" s="11" t="str">
        <f aca="false">IF(OR(C18="Nuova scheda",C18=""),"",M18&amp;" - "&amp;C18)</f>
        <v>07 - Permesso di costruire in aree assoggettate ad autorizzazione paesaggistica</v>
      </c>
      <c r="H18" s="23" t="n">
        <f aca="false">IF(AND(D18="SI",E18="OK"),'7'!$B$24,"Processo non sottoposto a mappatura e valutazione del rischio")</f>
        <v>3</v>
      </c>
      <c r="I18" s="23" t="n">
        <f aca="false">IF(AND(D18="SI",E18="OK"),'7'!$B$40,"")</f>
        <v>1.25</v>
      </c>
      <c r="J18" s="23" t="n">
        <f aca="false">IF(AND(D18="SI",E18="OK"),'7'!$B$44,"")</f>
        <v>3.75</v>
      </c>
      <c r="L18" s="11" t="n">
        <v>7</v>
      </c>
      <c r="M18" s="13" t="str">
        <f aca="false">IF(L18&lt;&gt;0,TEXT(L18,"00"),"")</f>
        <v>07</v>
      </c>
      <c r="O18" s="12" t="n">
        <f aca="false">IF(AND(D18="SI",E18="OK"),IF(AND(J18&gt;0,J18&lt;=1),G18,),)</f>
        <v>0</v>
      </c>
      <c r="P18" s="12" t="str">
        <f aca="false">IF(AND(D18="SI",E18="OK"),IF(AND(J18&gt;1,J18&lt;=4),G18,),)</f>
        <v>07 - Permesso di costruire in aree assoggettate ad autorizzazione paesaggistica</v>
      </c>
      <c r="Q18" s="12" t="n">
        <f aca="false">IF(AND(D18="SI",E18="OK"),IF(AND(J18&gt;4,J18&lt;=9),G18,),)</f>
        <v>0</v>
      </c>
      <c r="R18" s="12" t="n">
        <f aca="false">IF(AND(D18="SI",E18="OK"),IF(AND(J18&gt;9,J18&lt;=16),G18,),)</f>
        <v>0</v>
      </c>
      <c r="S18" s="12" t="n">
        <f aca="false">IF(AND(D18="SI",E18="OK"),IF(AND(J18&gt;16,J18&lt;=25),G18,),)</f>
        <v>0</v>
      </c>
      <c r="T18" s="11" t="n">
        <v>7</v>
      </c>
      <c r="U18" s="11" t="str">
        <f aca="false">IF(AND(D18="SI",E18="OK",'7'!$A$47&lt;&gt;""),M18&amp;" - "&amp;C18,"")</f>
        <v>07 - Permesso di costruire in aree assoggettate ad autorizzazione paesaggistica</v>
      </c>
      <c r="V18" s="11" t="str">
        <f aca="false">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11" customFormat="true" ht="30" hidden="false" customHeight="true" outlineLevel="0" collapsed="false">
      <c r="B19" s="19" t="n">
        <f aca="false">IF(OR(C19="Nuova scheda",C19=""),"",T19)</f>
        <v>8</v>
      </c>
      <c r="C19" s="20" t="str">
        <f aca="false">'8'!A3</f>
        <v>Concessione di sovvenzioni, contributi, sussidi, ausili finanziari, nonché attribuzione di vantaggi economici di qualunque genere </v>
      </c>
      <c r="D19" s="21" t="str">
        <f aca="false">'8'!F2</f>
        <v>SI</v>
      </c>
      <c r="E19" s="21" t="str">
        <f aca="false">IF(D19="SI",IF('8'!$B$44="Presenti campi non compilati","Errore","OK"),"-")</f>
        <v>OK</v>
      </c>
      <c r="F19" s="22" t="str">
        <f aca="false">IF(D19="SI",IF('8'!$A$47&lt;&gt;"","SI","NO"),"-")</f>
        <v>SI</v>
      </c>
      <c r="G19" s="11" t="str">
        <f aca="false">IF(OR(C19="Nuova scheda",C19=""),"",M19&amp;" - "&amp;C19)</f>
        <v>08 - Concessione di sovvenzioni, contributi, sussidi, ausili finanziari, nonché attribuzione di vantaggi economici di qualunque genere </v>
      </c>
      <c r="H19" s="23" t="n">
        <f aca="false">IF(AND(D19="SI",E19="OK"),'18'!$B$24,"Processo non sottoposto a mappatura e valutazione del rischio")</f>
        <v>1.83333333333333</v>
      </c>
      <c r="I19" s="23" t="n">
        <f aca="false">IF(AND(D19="SI",E19="OK"),'8'!$B$40,"")</f>
        <v>1.5</v>
      </c>
      <c r="J19" s="23" t="n">
        <f aca="false">IF(AND(D19="SI",E19="OK"),'8'!$B$44,"")</f>
        <v>3.75</v>
      </c>
      <c r="L19" s="11" t="n">
        <v>8</v>
      </c>
      <c r="M19" s="13" t="str">
        <f aca="false">IF(L19&lt;&gt;0,TEXT(L19,"00"),"")</f>
        <v>08</v>
      </c>
      <c r="O19" s="12" t="n">
        <f aca="false">IF(AND(D19="SI",E19="OK"),IF(AND(J19&gt;0,J19&lt;=1),G19,),)</f>
        <v>0</v>
      </c>
      <c r="P19" s="12" t="str">
        <f aca="false">IF(AND(D19="SI",E19="OK"),IF(AND(J19&gt;1,J19&lt;=4),G19,),)</f>
        <v>08 - Concessione di sovvenzioni, contributi, sussidi, ausili finanziari, nonché attribuzione di vantaggi economici di qualunque genere </v>
      </c>
      <c r="Q19" s="12" t="n">
        <f aca="false">IF(AND(D19="SI",E19="OK"),IF(AND(J19&gt;4,J19&lt;=9),G19,),)</f>
        <v>0</v>
      </c>
      <c r="R19" s="12" t="n">
        <f aca="false">IF(AND(D19="SI",E19="OK"),IF(AND(J19&gt;9,J19&lt;=16),G19,),)</f>
        <v>0</v>
      </c>
      <c r="S19" s="12" t="n">
        <f aca="false">IF(AND(D19="SI",E19="OK"),IF(AND(J19&gt;16,J19&lt;=25),G19,),)</f>
        <v>0</v>
      </c>
      <c r="T19" s="11" t="n">
        <v>8</v>
      </c>
      <c r="U19" s="11" t="str">
        <f aca="false">IF(AND(D19="SI",E19="OK",'8'!$A$47&lt;&gt;""),M19&amp;" - "&amp;C19,"")</f>
        <v>08 - Concessione di sovvenzioni, contributi, sussidi, ausili finanziari, nonché attribuzione di vantaggi economici di qualunque genere </v>
      </c>
      <c r="V19" s="11" t="str">
        <f aca="false">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11" customFormat="true" ht="20.1" hidden="false" customHeight="true" outlineLevel="0" collapsed="false">
      <c r="B20" s="19" t="n">
        <f aca="false">IF(OR(C20="Nuova scheda",C20=""),"",T20)</f>
        <v>9</v>
      </c>
      <c r="C20" s="20" t="str">
        <f aca="false">'9'!A3</f>
        <v>Provvedimenti di pianificazione urbanistica generale</v>
      </c>
      <c r="D20" s="21" t="str">
        <f aca="false">'9'!F2</f>
        <v>SI</v>
      </c>
      <c r="E20" s="21" t="str">
        <f aca="false">IF(D20="SI",IF('9'!$B$44="Presenti campi non compilati","Errore","OK"),"-")</f>
        <v>OK</v>
      </c>
      <c r="F20" s="22" t="str">
        <f aca="false">IF(D20="SI",IF('9'!$A$47&lt;&gt;"","SI","NO"),"-")</f>
        <v>SI</v>
      </c>
      <c r="G20" s="11" t="str">
        <f aca="false">IF(OR(C20="Nuova scheda",C20=""),"",M20&amp;" - "&amp;C20)</f>
        <v>09 - Provvedimenti di pianificazione urbanistica generale</v>
      </c>
      <c r="H20" s="23" t="n">
        <f aca="false">IF(AND(D20="SI",E20="OK"),'9'!$B$24,"Processo non sottoposto a mappatura e valutazione del rischio")</f>
        <v>4</v>
      </c>
      <c r="I20" s="23" t="n">
        <f aca="false">IF(AND(D20="SI",E20="OK"),'9'!$B$40,"")</f>
        <v>1.75</v>
      </c>
      <c r="J20" s="23" t="n">
        <f aca="false">IF(AND(D20="SI",E20="OK"),'9'!$B$44,"")</f>
        <v>7</v>
      </c>
      <c r="L20" s="11" t="n">
        <v>9</v>
      </c>
      <c r="M20" s="13" t="str">
        <f aca="false">IF(L20&lt;&gt;0,TEXT(L20,"00"),"")</f>
        <v>09</v>
      </c>
      <c r="O20" s="12" t="n">
        <f aca="false">IF(AND(D20="SI",E20="OK"),IF(AND(J20&gt;0,J20&lt;=1),G20,),)</f>
        <v>0</v>
      </c>
      <c r="P20" s="12" t="n">
        <f aca="false">IF(AND(D20="SI",E20="OK"),IF(AND(J20&gt;1,J20&lt;=4),G20,),)</f>
        <v>0</v>
      </c>
      <c r="Q20" s="12" t="str">
        <f aca="false">IF(AND(D20="SI",E20="OK"),IF(AND(J20&gt;4,J20&lt;=9),G20,),)</f>
        <v>09 - Provvedimenti di pianificazione urbanistica generale</v>
      </c>
      <c r="R20" s="12" t="n">
        <f aca="false">IF(AND(D20="SI",E20="OK"),IF(AND(J20&gt;9,J20&lt;=16),G20,),)</f>
        <v>0</v>
      </c>
      <c r="S20" s="12" t="n">
        <f aca="false">IF(AND(D20="SI",E20="OK"),IF(AND(J20&gt;16,J20&lt;=25),G20,),)</f>
        <v>0</v>
      </c>
      <c r="T20" s="11" t="n">
        <v>9</v>
      </c>
      <c r="U20" s="11" t="str">
        <f aca="false">IF(AND(D20="SI",E20="OK",'9'!$A$47&lt;&gt;""),M20&amp;" - "&amp;C20,"")</f>
        <v>09 - Provvedimenti di pianificazione urbanistica generale</v>
      </c>
      <c r="V20" s="11" t="str">
        <f aca="false">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11" customFormat="true" ht="20.1" hidden="false" customHeight="true" outlineLevel="0" collapsed="false">
      <c r="B21" s="19" t="n">
        <f aca="false">IF(OR(C21="Nuova scheda",C21=""),"",T21)</f>
        <v>10</v>
      </c>
      <c r="C21" s="20" t="str">
        <f aca="false">'10'!A3</f>
        <v>Provvedimenti di pianificazione urbanistica attuativa</v>
      </c>
      <c r="D21" s="21" t="str">
        <f aca="false">'10'!F2</f>
        <v>SI</v>
      </c>
      <c r="E21" s="21" t="str">
        <f aca="false">IF(D21="SI",IF('10'!B44="Presenti campi non compilati","Errore","OK"),"-")</f>
        <v>OK</v>
      </c>
      <c r="F21" s="22" t="str">
        <f aca="false">IF(D21="SI",IF('10'!$A$47&lt;&gt;"","SI","NO"),"-")</f>
        <v>SI</v>
      </c>
      <c r="G21" s="11" t="str">
        <f aca="false">IF(OR(C21="Nuova scheda",C21=""),"",M21&amp;" - "&amp;C21)</f>
        <v>10 - Provvedimenti di pianificazione urbanistica attuativa</v>
      </c>
      <c r="H21" s="23" t="n">
        <f aca="false">IF(AND(D21="SI",E21="OK"),'10'!$B$24,"Processo non sottoposto a mappatura e valutazione del rischio")</f>
        <v>3.83333333333333</v>
      </c>
      <c r="I21" s="23" t="n">
        <f aca="false">IF(AND(D21="SI",E21="OK"),'10'!$B$40,"")</f>
        <v>1.75</v>
      </c>
      <c r="J21" s="23" t="n">
        <f aca="false">IF(AND(D21="SI",E21="OK"),'10'!$B$44,"")</f>
        <v>6.70833333333333</v>
      </c>
      <c r="L21" s="11" t="n">
        <v>10</v>
      </c>
      <c r="M21" s="13" t="str">
        <f aca="false">IF(L21&lt;&gt;0,TEXT(L21,"00"),"")</f>
        <v>10</v>
      </c>
      <c r="O21" s="12" t="n">
        <f aca="false">IF(AND(D21="SI",E21="OK"),IF(AND(J21&gt;0,J21&lt;=1),G21,),)</f>
        <v>0</v>
      </c>
      <c r="P21" s="12" t="n">
        <f aca="false">IF(AND(D21="SI",E21="OK"),IF(AND(J21&gt;1,J21&lt;=4),G21,),)</f>
        <v>0</v>
      </c>
      <c r="Q21" s="12" t="str">
        <f aca="false">IF(AND(D21="SI",E21="OK"),IF(AND(J21&gt;4,J21&lt;=9),G21,),)</f>
        <v>10 - Provvedimenti di pianificazione urbanistica attuativa</v>
      </c>
      <c r="R21" s="12" t="n">
        <f aca="false">IF(AND(D21="SI",E21="OK"),IF(AND(J21&gt;9,J21&lt;=16),G21,),)</f>
        <v>0</v>
      </c>
      <c r="S21" s="12" t="n">
        <f aca="false">IF(AND(D21="SI",E21="OK"),IF(AND(J21&gt;16,J21&lt;=25),G21,),)</f>
        <v>0</v>
      </c>
      <c r="T21" s="11" t="n">
        <v>10</v>
      </c>
      <c r="U21" s="11" t="str">
        <f aca="false">IF(AND(D21="SI",E21="OK",'10'!$A$47&lt;&gt;""),M21&amp;" - "&amp;C21,"")</f>
        <v>10 - Provvedimenti di pianificazione urbanistica attuativa</v>
      </c>
      <c r="V21" s="11" t="str">
        <f aca="false">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11" customFormat="true" ht="20.1" hidden="false" customHeight="true" outlineLevel="0" collapsed="false">
      <c r="B22" s="19" t="n">
        <f aca="false">IF(OR(C22="Nuova scheda",C22=""),"",T22)</f>
        <v>11</v>
      </c>
      <c r="C22" s="20" t="str">
        <f aca="false">'11'!A3</f>
        <v>Levata dei protesti </v>
      </c>
      <c r="D22" s="21" t="str">
        <f aca="false">'11'!F2</f>
        <v>SI</v>
      </c>
      <c r="E22" s="21" t="str">
        <f aca="false">IF(D22="SI",IF('11'!$B$44="Presenti campi non compilati","Errore","OK"),"-")</f>
        <v>OK</v>
      </c>
      <c r="F22" s="22" t="str">
        <f aca="false">IF(D22="SI",IF('11'!$A$47&lt;&gt;"","SI","NO"),"-")</f>
        <v>SI</v>
      </c>
      <c r="G22" s="11" t="str">
        <f aca="false">IF(OR(C22="Nuova scheda",C22=""),"",M22&amp;" - "&amp;C22)</f>
        <v>11 - Levata dei protesti </v>
      </c>
      <c r="H22" s="23" t="n">
        <f aca="false">IF(AND(D22="SI",E22="OK"),'11'!$B$24,"Processo non sottoposto a mappatura e valutazione del rischio")</f>
        <v>2</v>
      </c>
      <c r="I22" s="23" t="n">
        <f aca="false">IF(AND(D22="SI",E22="OK"),'11'!$B$40,"")</f>
        <v>1.75</v>
      </c>
      <c r="J22" s="23" t="n">
        <f aca="false">IF(AND(D22="SI",E22="OK"),'11'!$B$44,"")</f>
        <v>3.5</v>
      </c>
      <c r="L22" s="11" t="n">
        <v>11</v>
      </c>
      <c r="M22" s="13" t="str">
        <f aca="false">IF(L22&lt;&gt;0,TEXT(L22,"00"),"")</f>
        <v>11</v>
      </c>
      <c r="O22" s="12" t="n">
        <f aca="false">IF(AND(D22="SI",E22="OK"),IF(AND(J22&gt;0,J22&lt;=1),G22,),)</f>
        <v>0</v>
      </c>
      <c r="P22" s="12" t="str">
        <f aca="false">IF(AND(D22="SI",E22="OK"),IF(AND(J22&gt;1,J22&lt;=4),G22,),)</f>
        <v>11 - Levata dei protesti </v>
      </c>
      <c r="Q22" s="12" t="n">
        <f aca="false">IF(AND(D22="SI",E22="OK"),IF(AND(J22&gt;4,J22&lt;=9),G22,),)</f>
        <v>0</v>
      </c>
      <c r="R22" s="12" t="n">
        <f aca="false">IF(AND(D22="SI",E22="OK"),IF(AND(J22&gt;9,J22&lt;=16),G22,),)</f>
        <v>0</v>
      </c>
      <c r="S22" s="12" t="n">
        <f aca="false">IF(AND(D22="SI",E22="OK"),IF(AND(J22&gt;16,J22&lt;=25),G22,),)</f>
        <v>0</v>
      </c>
      <c r="T22" s="11" t="n">
        <v>11</v>
      </c>
      <c r="U22" s="11" t="str">
        <f aca="false">IF(AND(D22="SI",E22="OK",'11'!$A$47&lt;&gt;""),M22&amp;" - "&amp;C22,"")</f>
        <v>11 - Levata dei protesti </v>
      </c>
      <c r="V22" s="11" t="str">
        <f aca="false">IF(AND(U22&lt;&gt;"",'11'!$A$47&lt;&gt;""),'11'!$A$47,"")</f>
        <v>Quando il segretario esercita questa funzione, lo fa sempre alla presenza di un suo collaboratore che sia in grado in ogni momento di testimoniare dell'integrità dei suoi comportamenti. </v>
      </c>
    </row>
    <row r="23" s="11" customFormat="true" ht="20.1" hidden="false" customHeight="true" outlineLevel="0" collapsed="false">
      <c r="B23" s="19" t="n">
        <f aca="false">IF(OR(C23="Nuova scheda",C23=""),"",T23)</f>
        <v>12</v>
      </c>
      <c r="C23" s="20" t="str">
        <f aca="false">'12'!A3</f>
        <v>Gestione delle sanzioni per violazione del CDS</v>
      </c>
      <c r="D23" s="21" t="str">
        <f aca="false">'12'!F2</f>
        <v>SI</v>
      </c>
      <c r="E23" s="21" t="str">
        <f aca="false">IF(D23="SI",IF('12'!$B$44="Presenti campi non compilati","Errore","OK"),"-")</f>
        <v>OK</v>
      </c>
      <c r="F23" s="22" t="str">
        <f aca="false">IF(D23="SI",IF('12'!$A$47&lt;&gt;"","SI","NO"),"-")</f>
        <v>SI</v>
      </c>
      <c r="G23" s="11" t="str">
        <f aca="false">IF(OR(C23="Nuova scheda",C23=""),"",M23&amp;" - "&amp;C23)</f>
        <v>12 - Gestione delle sanzioni per violazione del CDS</v>
      </c>
      <c r="H23" s="23" t="n">
        <f aca="false">IF(AND(D23="SI",E23="OK"),'12'!$B$24,"Processo non sottoposto a mappatura e valutazione del rischio")</f>
        <v>2.16666666666667</v>
      </c>
      <c r="I23" s="23" t="n">
        <f aca="false">IF(AND(D23="SI",E23="OK"),'12'!$B$40,"")</f>
        <v>1.75</v>
      </c>
      <c r="J23" s="23" t="n">
        <f aca="false">IF(AND(D23="SI",E23="OK"),'12'!$B$44,"")</f>
        <v>3.79166666666667</v>
      </c>
      <c r="L23" s="11" t="n">
        <v>12</v>
      </c>
      <c r="M23" s="13" t="str">
        <f aca="false">IF(L23&lt;&gt;0,TEXT(L23,"00"),"")</f>
        <v>12</v>
      </c>
      <c r="O23" s="12" t="n">
        <f aca="false">IF(AND(D23="SI",E23="OK"),IF(AND(J23&gt;0,J23&lt;=1),G23,),)</f>
        <v>0</v>
      </c>
      <c r="P23" s="12" t="str">
        <f aca="false">IF(AND(D23="SI",E23="OK"),IF(AND(J23&gt;1,J23&lt;=4),G23,),)</f>
        <v>12 - Gestione delle sanzioni per violazione del CDS</v>
      </c>
      <c r="Q23" s="12" t="n">
        <f aca="false">IF(AND(D23="SI",E23="OK"),IF(AND(J23&gt;4,J23&lt;=9),G23,),)</f>
        <v>0</v>
      </c>
      <c r="R23" s="12" t="n">
        <f aca="false">IF(AND(D23="SI",E23="OK"),IF(AND(J23&gt;9,J23&lt;=16),G23,),)</f>
        <v>0</v>
      </c>
      <c r="S23" s="12" t="n">
        <f aca="false">IF(AND(D23="SI",E23="OK"),IF(AND(J23&gt;16,J23&lt;=25),G23,),)</f>
        <v>0</v>
      </c>
      <c r="T23" s="11" t="n">
        <v>12</v>
      </c>
      <c r="U23" s="11" t="str">
        <f aca="false">IF(AND(D23="SI",E23="OK",'12'!$A$47&lt;&gt;""),M23&amp;" - "&amp;C23,"")</f>
        <v>12 - Gestione delle sanzioni per violazione del CDS</v>
      </c>
      <c r="V23" s="11" t="str">
        <f aca="false">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11" customFormat="true" ht="20.1" hidden="false" customHeight="true" outlineLevel="0" collapsed="false">
      <c r="B24" s="19" t="n">
        <f aca="false">IF(OR(C24="Nuova scheda",C24=""),"",T24)</f>
        <v>13</v>
      </c>
      <c r="C24" s="20" t="str">
        <f aca="false">'13'!A3</f>
        <v>Gestione ordinaria delle entrate di bilancio</v>
      </c>
      <c r="D24" s="21" t="str">
        <f aca="false">'13'!F2</f>
        <v>SI</v>
      </c>
      <c r="E24" s="21" t="str">
        <f aca="false">IF(D24="SI",IF('13'!$B$44="Presenti campi non compilati","Errore","OK"),"-")</f>
        <v>OK</v>
      </c>
      <c r="F24" s="22" t="str">
        <f aca="false">IF(D24="SI",IF('13'!$A$47&lt;&gt;"","SI","NO"),"-")</f>
        <v>SI</v>
      </c>
      <c r="G24" s="11" t="str">
        <f aca="false">IF(OR(C24="Nuova scheda",C24=""),"",M24&amp;" - "&amp;C24)</f>
        <v>13 - Gestione ordinaria delle entrate di bilancio</v>
      </c>
      <c r="H24" s="23" t="n">
        <f aca="false">IF(AND(D24="SI",E24="OK"),'13'!$B$24,"Processo non sottoposto a mappatura e valutazione del rischio")</f>
        <v>2.16666666666667</v>
      </c>
      <c r="I24" s="23" t="n">
        <f aca="false">IF(AND(D24="SI",E24="OK"),'13'!$B$40,"")</f>
        <v>1</v>
      </c>
      <c r="J24" s="23" t="n">
        <f aca="false">IF(AND(D24="SI",E24="OK"),'13'!$B$44,"")</f>
        <v>2.16666666666667</v>
      </c>
      <c r="L24" s="11" t="n">
        <v>13</v>
      </c>
      <c r="M24" s="13" t="str">
        <f aca="false">IF(L24&lt;&gt;0,TEXT(L24,"00"),"")</f>
        <v>13</v>
      </c>
      <c r="O24" s="12" t="n">
        <f aca="false">IF(AND(D24="SI",E24="OK"),IF(AND(J24&gt;0,J24&lt;=1),G24,),)</f>
        <v>0</v>
      </c>
      <c r="P24" s="12" t="str">
        <f aca="false">IF(AND(D24="SI",E24="OK"),IF(AND(J24&gt;1,J24&lt;=4),G24,),)</f>
        <v>13 - Gestione ordinaria delle entrate di bilancio</v>
      </c>
      <c r="Q24" s="12" t="n">
        <f aca="false">IF(AND(D24="SI",E24="OK"),IF(AND(J24&gt;4,J24&lt;=9),G24,),)</f>
        <v>0</v>
      </c>
      <c r="R24" s="12" t="n">
        <f aca="false">IF(AND(D24="SI",E24="OK"),IF(AND(J24&gt;9,J24&lt;=16),G24,),)</f>
        <v>0</v>
      </c>
      <c r="S24" s="12" t="n">
        <f aca="false">IF(AND(D24="SI",E24="OK"),IF(AND(J24&gt;16,J24&lt;=25),G24,),)</f>
        <v>0</v>
      </c>
      <c r="T24" s="11" t="n">
        <v>13</v>
      </c>
      <c r="U24" s="11" t="str">
        <f aca="false">IF(AND(D24="SI",E24="OK",'13'!$A$47&lt;&gt;""),M24&amp;" - "&amp;C24,"")</f>
        <v>13 - Gestione ordinaria delle entrate di bilancio</v>
      </c>
      <c r="V24" s="11" t="str">
        <f aca="false">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11" customFormat="true" ht="20.1" hidden="false" customHeight="true" outlineLevel="0" collapsed="false">
      <c r="B25" s="19" t="n">
        <f aca="false">IF(OR(C25="Nuova scheda",C25=""),"",T25)</f>
        <v>14</v>
      </c>
      <c r="C25" s="20" t="str">
        <f aca="false">'14'!A3</f>
        <v>Gestione ordinaria delle spese di bilancio</v>
      </c>
      <c r="D25" s="21" t="str">
        <f aca="false">'14'!F2</f>
        <v>SI</v>
      </c>
      <c r="E25" s="21" t="str">
        <f aca="false">IF(D25="SI",IF('14'!$B$44="Presenti campi non compilati","Errore","OK"),"-")</f>
        <v>OK</v>
      </c>
      <c r="F25" s="22" t="str">
        <f aca="false">IF(D25="SI",IF('14'!$A$47&lt;&gt;"","SI","NO"),"-")</f>
        <v>SI</v>
      </c>
      <c r="G25" s="11" t="str">
        <f aca="false">IF(OR(C25="Nuova scheda",C25=""),"",M25&amp;" - "&amp;C25)</f>
        <v>14 - Gestione ordinaria delle spese di bilancio</v>
      </c>
      <c r="H25" s="23" t="n">
        <f aca="false">IF(AND(D25="SI",E25="OK"),'14'!$B$24,"Processo non sottoposto a mappatura e valutazione del rischio")</f>
        <v>3.33333333333333</v>
      </c>
      <c r="I25" s="23" t="n">
        <f aca="false">IF(AND(D25="SI",E25="OK"),'14'!$B$40,"")</f>
        <v>1</v>
      </c>
      <c r="J25" s="23" t="n">
        <f aca="false">IF(AND(D25="SI",E25="OK"),'14'!$B$44,"")</f>
        <v>3.33333333333333</v>
      </c>
      <c r="L25" s="11" t="n">
        <v>14</v>
      </c>
      <c r="M25" s="13" t="str">
        <f aca="false">IF(L25&lt;&gt;0,TEXT(L25,"00"),"")</f>
        <v>14</v>
      </c>
      <c r="O25" s="12" t="n">
        <f aca="false">IF(AND(D25="SI",E25="OK"),IF(AND(J25&gt;0,J25&lt;=1),G25,),)</f>
        <v>0</v>
      </c>
      <c r="P25" s="12" t="str">
        <f aca="false">IF(AND(D25="SI",E25="OK"),IF(AND(J25&gt;1,J25&lt;=4),G25,),)</f>
        <v>14 - Gestione ordinaria delle spese di bilancio</v>
      </c>
      <c r="Q25" s="12" t="n">
        <f aca="false">IF(AND(D25="SI",E25="OK"),IF(AND(J25&gt;4,J25&lt;=9),G25,),)</f>
        <v>0</v>
      </c>
      <c r="R25" s="12" t="n">
        <f aca="false">IF(AND(D25="SI",E25="OK"),IF(AND(J25&gt;9,J25&lt;=16),G25,),)</f>
        <v>0</v>
      </c>
      <c r="S25" s="12" t="n">
        <f aca="false">IF(AND(D25="SI",E25="OK"),IF(AND(J25&gt;16,J25&lt;=25),G25,),)</f>
        <v>0</v>
      </c>
      <c r="T25" s="11" t="n">
        <v>14</v>
      </c>
      <c r="U25" s="11" t="str">
        <f aca="false">IF(AND(D25="SI",E25="OK",'14'!$A$47&lt;&gt;""),M25&amp;" - "&amp;C25,"")</f>
        <v>14 - Gestione ordinaria delle spese di bilancio</v>
      </c>
      <c r="V25" s="11" t="str">
        <f aca="false">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11" customFormat="true" ht="20.1" hidden="false" customHeight="true" outlineLevel="0" collapsed="false">
      <c r="B26" s="19" t="n">
        <f aca="false">IF(OR(C26="Nuova scheda",C26=""),"",T26)</f>
        <v>15</v>
      </c>
      <c r="C26" s="20" t="str">
        <f aca="false">'15'!A3</f>
        <v>Accertamenti e verifiche dei tributi locali</v>
      </c>
      <c r="D26" s="21" t="str">
        <f aca="false">'15'!F2</f>
        <v>SI</v>
      </c>
      <c r="E26" s="21" t="str">
        <f aca="false">IF(D26="SI",IF('15'!$B$44="Presenti campi non compilati","Errore","OK"),"-")</f>
        <v>OK</v>
      </c>
      <c r="F26" s="22" t="str">
        <f aca="false">IF(D26="SI",IF('15'!$A$47&lt;&gt;"","SI","NO"),"-")</f>
        <v>SI</v>
      </c>
      <c r="G26" s="11" t="str">
        <f aca="false">IF(OR(C26="Nuova scheda",C26=""),"",M26&amp;" - "&amp;C26)</f>
        <v>15 - Accertamenti e verifiche dei tributi locali</v>
      </c>
      <c r="H26" s="23" t="n">
        <f aca="false">IF(AND(D26="SI",E26="OK"),'15'!$B$24,"Processo non sottoposto a mappatura e valutazione del rischio")</f>
        <v>3.16666666666667</v>
      </c>
      <c r="I26" s="23" t="n">
        <f aca="false">IF(AND(D26="SI",E26="OK"),'15'!$B$40,"")</f>
        <v>1.25</v>
      </c>
      <c r="J26" s="23" t="n">
        <f aca="false">IF(AND(D26="SI",E26="OK"),'15'!$B$44,"")</f>
        <v>3.95833333333333</v>
      </c>
      <c r="L26" s="11" t="n">
        <v>15</v>
      </c>
      <c r="M26" s="13" t="str">
        <f aca="false">IF(L26&lt;&gt;0,TEXT(L26,"00"),"")</f>
        <v>15</v>
      </c>
      <c r="O26" s="12" t="n">
        <f aca="false">IF(AND(D26="SI",E26="OK"),IF(AND(J26&gt;0,J26&lt;=1),G26,),)</f>
        <v>0</v>
      </c>
      <c r="P26" s="12" t="str">
        <f aca="false">IF(AND(D26="SI",E26="OK"),IF(AND(J26&gt;1,J26&lt;=4),G26,),)</f>
        <v>15 - Accertamenti e verifiche dei tributi locali</v>
      </c>
      <c r="Q26" s="12" t="n">
        <f aca="false">IF(AND(D26="SI",E26="OK"),IF(AND(J26&gt;4,J26&lt;=9),G26,),)</f>
        <v>0</v>
      </c>
      <c r="R26" s="12" t="n">
        <f aca="false">IF(AND(D26="SI",E26="OK"),IF(AND(J26&gt;9,J26&lt;=16),G26,),)</f>
        <v>0</v>
      </c>
      <c r="S26" s="12" t="n">
        <f aca="false">IF(AND(D26="SI",E26="OK"),IF(AND(J26&gt;16,J26&lt;=25),G26,),)</f>
        <v>0</v>
      </c>
      <c r="T26" s="11" t="n">
        <v>15</v>
      </c>
      <c r="U26" s="11" t="str">
        <f aca="false">IF(AND(D26="SI",E26="OK",'15'!$A$47&lt;&gt;""),M26&amp;" - "&amp;C26,"")</f>
        <v>15 - Accertamenti e verifiche dei tributi locali</v>
      </c>
      <c r="V26" s="11" t="str">
        <f aca="false">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11" customFormat="true" ht="20.1" hidden="false" customHeight="true" outlineLevel="0" collapsed="false">
      <c r="B27" s="19" t="n">
        <f aca="false">IF(OR(C27="Nuova scheda",C27=""),"",T27)</f>
        <v>16</v>
      </c>
      <c r="C27" s="24" t="str">
        <f aca="false">'16'!A3</f>
        <v>Accertamenti con adesione dei tributi locali</v>
      </c>
      <c r="D27" s="21" t="str">
        <f aca="false">'16'!F2</f>
        <v>SI</v>
      </c>
      <c r="E27" s="21" t="str">
        <f aca="false">IF(D27="SI",IF('16'!$B$44="Presenti campi non compilati","Errore","OK"),"-")</f>
        <v>OK</v>
      </c>
      <c r="F27" s="22" t="str">
        <f aca="false">IF(D27="SI",IF('16'!$A$47&lt;&gt;"","SI","NO"),"-")</f>
        <v>SI</v>
      </c>
      <c r="G27" s="11" t="str">
        <f aca="false">IF(OR(C27="Nuova scheda",C27=""),"",M27&amp;" - "&amp;C27)</f>
        <v>16 - Accertamenti con adesione dei tributi locali</v>
      </c>
      <c r="H27" s="23" t="n">
        <f aca="false">IF(AND(D27="SI",E27="OK"),'16'!$B$24,"Processo non sottoposto a mappatura e valutazione del rischio")</f>
        <v>3.83333333333333</v>
      </c>
      <c r="I27" s="23" t="n">
        <f aca="false">IF(AND(D27="SI",E27="OK"),'16'!$B$40,"")</f>
        <v>1.25</v>
      </c>
      <c r="J27" s="23" t="n">
        <f aca="false">IF(AND(D27="SI",E27="OK"),'16'!$B$44,"")</f>
        <v>4.79166666666667</v>
      </c>
      <c r="L27" s="11" t="n">
        <v>16</v>
      </c>
      <c r="M27" s="13" t="str">
        <f aca="false">IF(L27&lt;&gt;0,TEXT(L27,"00"),"")</f>
        <v>16</v>
      </c>
      <c r="O27" s="12" t="n">
        <f aca="false">IF(AND(D27="SI",E27="OK"),IF(AND(J27&gt;0,J27&lt;=1),G27,),)</f>
        <v>0</v>
      </c>
      <c r="P27" s="12" t="n">
        <f aca="false">IF(AND(D27="SI",E27="OK"),IF(AND(J27&gt;1,J27&lt;=4),G27,),)</f>
        <v>0</v>
      </c>
      <c r="Q27" s="12" t="str">
        <f aca="false">IF(AND(D27="SI",E27="OK"),IF(AND(J27&gt;4,J27&lt;=9),G27,),)</f>
        <v>16 - Accertamenti con adesione dei tributi locali</v>
      </c>
      <c r="R27" s="12" t="n">
        <f aca="false">IF(AND(D27="SI",E27="OK"),IF(AND(J27&gt;9,J27&lt;=16),G27,),)</f>
        <v>0</v>
      </c>
      <c r="S27" s="12" t="n">
        <f aca="false">IF(AND(D27="SI",E27="OK"),IF(AND(J27&gt;16,J27&lt;=25),G27,),)</f>
        <v>0</v>
      </c>
      <c r="T27" s="11" t="n">
        <v>16</v>
      </c>
      <c r="U27" s="11" t="str">
        <f aca="false">IF(AND(D27="SI",E27="OK",'16'!$A$47&lt;&gt;""),M27&amp;" - "&amp;C27,"")</f>
        <v>16 - Accertamenti con adesione dei tributi locali</v>
      </c>
      <c r="V27" s="11" t="str">
        <f aca="false">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11" customFormat="true" ht="20.1" hidden="false" customHeight="true" outlineLevel="0" collapsed="false">
      <c r="B28" s="19" t="n">
        <f aca="false">IF(OR(C28="Nuova scheda",C28=""),"",T28)</f>
        <v>17</v>
      </c>
      <c r="C28" s="25" t="str">
        <f aca="false">'17'!A3</f>
        <v>Accertamenti e controlli sugli abusi edilizi</v>
      </c>
      <c r="D28" s="21" t="str">
        <f aca="false">'17'!F2</f>
        <v>SI</v>
      </c>
      <c r="E28" s="21" t="str">
        <f aca="false">IF(D28="SI",IF('17'!$B$44="Presenti campi non compilati","Errore","OK"),"-")</f>
        <v>OK</v>
      </c>
      <c r="F28" s="22" t="str">
        <f aca="false">IF(D28="SI",IF('17'!$A$47&lt;&gt;"","SI","NO"),"-")</f>
        <v>SI</v>
      </c>
      <c r="G28" s="11" t="str">
        <f aca="false">IF(OR(C28="Nuova scheda",C28=""),"",M28&amp;" - "&amp;C28)</f>
        <v>17 - Accertamenti e controlli sugli abusi edilizi</v>
      </c>
      <c r="H28" s="23" t="n">
        <f aca="false">IF(AND(D28="SI",E28="OK"),'17'!$B$24,"Processo non sottoposto a mappatura e valutazione del rischio")</f>
        <v>2.66666666666667</v>
      </c>
      <c r="I28" s="23" t="n">
        <f aca="false">IF(AND(D28="SI",E28="OK"),'17'!$B$40,"")</f>
        <v>1</v>
      </c>
      <c r="J28" s="23" t="n">
        <f aca="false">IF(AND(D28="SI",E28="OK"),'17'!$B$44,"")</f>
        <v>2.66666666666667</v>
      </c>
      <c r="L28" s="11" t="n">
        <v>17</v>
      </c>
      <c r="M28" s="13" t="str">
        <f aca="false">IF(L28&lt;&gt;0,TEXT(L28,"00"),"")</f>
        <v>17</v>
      </c>
      <c r="O28" s="12" t="n">
        <f aca="false">IF(AND(D28="SI",E28="OK"),IF(AND(J28&gt;0,J28&lt;=1),G28,),)</f>
        <v>0</v>
      </c>
      <c r="P28" s="12" t="str">
        <f aca="false">IF(AND(D28="SI",E28="OK"),IF(AND(J28&gt;1,J28&lt;=4),G28,),)</f>
        <v>17 - Accertamenti e controlli sugli abusi edilizi</v>
      </c>
      <c r="Q28" s="12" t="n">
        <f aca="false">IF(AND(D28="SI",E28="OK"),IF(AND(J28&gt;4,J28&lt;=9),G28,),)</f>
        <v>0</v>
      </c>
      <c r="R28" s="12" t="n">
        <f aca="false">IF(AND(D28="SI",E28="OK"),IF(AND(J28&gt;9,J28&lt;=16),G28,),)</f>
        <v>0</v>
      </c>
      <c r="S28" s="12" t="n">
        <f aca="false">IF(AND(D28="SI",E28="OK"),IF(AND(J28&gt;16,J28&lt;=25),G28,),)</f>
        <v>0</v>
      </c>
      <c r="T28" s="11" t="n">
        <v>17</v>
      </c>
      <c r="U28" s="11" t="str">
        <f aca="false">IF(AND(D28="SI",E28="OK",'17'!$A$47&lt;&gt;""),M28&amp;" - "&amp;C28,"")</f>
        <v>17 - Accertamenti e controlli sugli abusi edilizi</v>
      </c>
      <c r="V28" s="11" t="str">
        <f aca="false">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11" customFormat="true" ht="20.1" hidden="false" customHeight="true" outlineLevel="0" collapsed="false">
      <c r="B29" s="19" t="n">
        <f aca="false">IF(OR(C29="Nuova scheda",C29=""),"",T29)</f>
        <v>18</v>
      </c>
      <c r="C29" s="20" t="str">
        <f aca="false">'18'!A3</f>
        <v>Incentivi economici al personale (produttività e retribuzioni di risultato)</v>
      </c>
      <c r="D29" s="21" t="str">
        <f aca="false">'18'!F2</f>
        <v>SI</v>
      </c>
      <c r="E29" s="21" t="str">
        <f aca="false">IF(D29="SI",IF('18'!$B$44="Presenti campi non compilati","Errore","OK"),"-")</f>
        <v>OK</v>
      </c>
      <c r="F29" s="22" t="str">
        <f aca="false">IF(D29="SI",IF('18'!$A$47&lt;&gt;"","SI","NO"),"-")</f>
        <v>SI</v>
      </c>
      <c r="G29" s="11" t="str">
        <f aca="false">IF(OR(C29="Nuova scheda",C29=""),"",M29&amp;" - "&amp;C29)</f>
        <v>18 - Incentivi economici al personale (produttività e retribuzioni di risultato)</v>
      </c>
      <c r="H29" s="23" t="n">
        <f aca="false">IF(AND(D29="SI",E29="OK"),'18'!$B$24,"Processo non sottoposto a mappatura e valutazione del rischio")</f>
        <v>1.83333333333333</v>
      </c>
      <c r="I29" s="23" t="n">
        <f aca="false">IF(AND(D29="SI",E29="OK"),'18'!$B$40,"")</f>
        <v>2.25</v>
      </c>
      <c r="J29" s="23" t="n">
        <f aca="false">IF(AND(D29="SI",E29="OK"),'18'!$B$44,"")</f>
        <v>4.125</v>
      </c>
      <c r="L29" s="11" t="n">
        <v>18</v>
      </c>
      <c r="M29" s="13" t="str">
        <f aca="false">IF(L29&lt;&gt;0,TEXT(L29,"00"),"")</f>
        <v>18</v>
      </c>
      <c r="O29" s="12" t="n">
        <f aca="false">IF(AND(D29="SI",E29="OK"),IF(AND(J29&gt;0,J29&lt;=1),G29,),)</f>
        <v>0</v>
      </c>
      <c r="P29" s="12" t="n">
        <f aca="false">IF(AND(D29="SI",E29="OK"),IF(AND(J29&gt;1,J29&lt;=4),G29,),)</f>
        <v>0</v>
      </c>
      <c r="Q29" s="12" t="str">
        <f aca="false">IF(AND(D29="SI",E29="OK"),IF(AND(J29&gt;4,J29&lt;=9),G29,),)</f>
        <v>18 - Incentivi economici al personale (produttività e retribuzioni di risultato)</v>
      </c>
      <c r="R29" s="12" t="n">
        <f aca="false">IF(AND(D29="SI",E29="OK"),IF(AND(J29&gt;9,J29&lt;=16),G29,),)</f>
        <v>0</v>
      </c>
      <c r="S29" s="12" t="n">
        <f aca="false">IF(AND(D29="SI",E29="OK"),IF(AND(J29&gt;16,J29&lt;=25),G29,),)</f>
        <v>0</v>
      </c>
      <c r="T29" s="11" t="n">
        <v>18</v>
      </c>
      <c r="U29" s="11" t="str">
        <f aca="false">IF(AND(D29="SI",E29="OK",'18'!$A$47&lt;&gt;""),M29&amp;" - "&amp;C29,"")</f>
        <v>18 - Incentivi economici al personale (produttività e retribuzioni di risultato)</v>
      </c>
      <c r="V29" s="11" t="str">
        <f aca="false">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11" customFormat="true" ht="20.1" hidden="false" customHeight="true" outlineLevel="0" collapsed="false">
      <c r="B30" s="19" t="n">
        <f aca="false">IF(OR(C30="Nuova scheda",C30=""),"",T30)</f>
        <v>19</v>
      </c>
      <c r="C30" s="20" t="str">
        <f aca="false">'19'!A3</f>
        <v>Autorizzazione all’occupazione del suolo pubblico</v>
      </c>
      <c r="D30" s="21" t="str">
        <f aca="false">'19'!F2</f>
        <v>SI</v>
      </c>
      <c r="E30" s="21" t="str">
        <f aca="false">IF(D30="SI",IF('19'!$B$44="Presenti campi non compilati","Errore","OK"),"-")</f>
        <v>OK</v>
      </c>
      <c r="F30" s="22" t="str">
        <f aca="false">IF(D30="SI",IF('19'!$A$47&lt;&gt;"","SI","NO"),"-")</f>
        <v>SI</v>
      </c>
      <c r="G30" s="11" t="str">
        <f aca="false">IF(OR(C30="Nuova scheda",C30=""),"",M30&amp;" - "&amp;C30)</f>
        <v>19 - Autorizzazione all’occupazione del suolo pubblico</v>
      </c>
      <c r="H30" s="23" t="n">
        <f aca="false">IF(AND(D30="SI",E30="OK"),'19'!$B$24,"Processo non sottoposto a mappatura e valutazione del rischio")</f>
        <v>2.16666666666667</v>
      </c>
      <c r="I30" s="23" t="n">
        <f aca="false">IF(AND(D30="SI",E30="OK"),'19'!$B$40,"")</f>
        <v>1</v>
      </c>
      <c r="J30" s="23" t="n">
        <f aca="false">IF(AND(D30="SI",E30="OK"),'19'!$B$44,"")</f>
        <v>2.16666666666667</v>
      </c>
      <c r="L30" s="11" t="n">
        <v>19</v>
      </c>
      <c r="M30" s="13" t="str">
        <f aca="false">IF(L30&lt;&gt;0,TEXT(L30,"00"),"")</f>
        <v>19</v>
      </c>
      <c r="O30" s="12" t="n">
        <f aca="false">IF(AND(D30="SI",E30="OK"),IF(AND(J30&gt;0,J30&lt;=1),G30,),)</f>
        <v>0</v>
      </c>
      <c r="P30" s="12" t="str">
        <f aca="false">IF(AND(D30="SI",E30="OK"),IF(AND(J30&gt;1,J30&lt;=4),G30,),)</f>
        <v>19 - Autorizzazione all’occupazione del suolo pubblico</v>
      </c>
      <c r="Q30" s="12" t="n">
        <f aca="false">IF(AND(D30="SI",E30="OK"),IF(AND(J30&gt;4,J30&lt;=9),G30,),)</f>
        <v>0</v>
      </c>
      <c r="R30" s="12" t="n">
        <f aca="false">IF(AND(D30="SI",E30="OK"),IF(AND(J30&gt;9,J30&lt;=16),G30,),)</f>
        <v>0</v>
      </c>
      <c r="S30" s="12" t="n">
        <f aca="false">IF(AND(D30="SI",E30="OK"),IF(AND(J30&gt;16,J30&lt;=25),G30,),)</f>
        <v>0</v>
      </c>
      <c r="T30" s="11" t="n">
        <v>19</v>
      </c>
      <c r="U30" s="11" t="str">
        <f aca="false">IF(AND(D30="SI",E30="OK",'19'!$A$47&lt;&gt;""),M30&amp;" - "&amp;C30,"")</f>
        <v>19 - Autorizzazione all’occupazione del suolo pubblico</v>
      </c>
      <c r="V30" s="11" t="str">
        <f aca="false">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11" customFormat="true" ht="30.75" hidden="false" customHeight="true" outlineLevel="0" collapsed="false">
      <c r="B31" s="19" t="n">
        <f aca="false">IF(OR(C31="Nuova scheda",C31=""),"",T31)</f>
        <v>20</v>
      </c>
      <c r="C31" s="26" t="str">
        <f aca="false">'20'!A3</f>
        <v>Autorizzazioni ex artt. 68 e 69 del TULPS (spettacoli anche viaggianti, pubblici intrattenimenti, feste da ballo, esposizioni, gare)</v>
      </c>
      <c r="D31" s="21" t="str">
        <f aca="false">'20'!$F$2</f>
        <v>SI</v>
      </c>
      <c r="E31" s="21" t="str">
        <f aca="false">IF(D31="SI",IF('20'!$B$44="Presenti campi non compilati","Errore","OK"),"-")</f>
        <v>OK</v>
      </c>
      <c r="F31" s="22" t="str">
        <f aca="false">IF(D31="SI",IF('20'!$A$47&lt;&gt;"","SI","NO"),"-")</f>
        <v>SI</v>
      </c>
      <c r="G31" s="11" t="str">
        <f aca="false">IF(OR(C31="Nuova scheda",C31=""),"",M31&amp;" - "&amp;C31)</f>
        <v>20 - Autorizzazioni ex artt. 68 e 69 del TULPS (spettacoli anche viaggianti, pubblici intrattenimenti, feste da ballo, esposizioni, gare)</v>
      </c>
      <c r="H31" s="23" t="n">
        <f aca="false">IF(AND(D31="SI",E31="OK"),'20'!$B$24,"Processo non sottoposto a mappatura e valutazione del rischio")</f>
        <v>2.83333333333333</v>
      </c>
      <c r="I31" s="23" t="n">
        <f aca="false">IF(AND(D31="SI",E31="OK"),'20'!$B$40,"")</f>
        <v>1.25</v>
      </c>
      <c r="J31" s="23" t="n">
        <f aca="false">IF(AND(D31="SI",E31="OK"),'20'!$B$44,"")</f>
        <v>3.54166666666667</v>
      </c>
      <c r="L31" s="11" t="n">
        <v>20</v>
      </c>
      <c r="M31" s="13" t="str">
        <f aca="false">IF(L31&lt;&gt;0,TEXT(L31,"00"),"")</f>
        <v>20</v>
      </c>
      <c r="O31" s="12" t="n">
        <f aca="false">IF(AND(D31="SI",E31="OK"),IF(AND(J31&gt;0,J31&lt;=1),G31,),)</f>
        <v>0</v>
      </c>
      <c r="P31" s="12" t="str">
        <f aca="false">IF(AND(D31="SI",E31="OK"),IF(AND(J31&gt;1,J31&lt;=4),G31,),)</f>
        <v>20 - Autorizzazioni ex artt. 68 e 69 del TULPS (spettacoli anche viaggianti, pubblici intrattenimenti, feste da ballo, esposizioni, gare)</v>
      </c>
      <c r="Q31" s="12" t="n">
        <f aca="false">IF(AND(D31="SI",E31="OK"),IF(AND(J31&gt;4,J31&lt;=9),G31,),)</f>
        <v>0</v>
      </c>
      <c r="R31" s="12" t="n">
        <f aca="false">IF(AND(D31="SI",E31="OK"),IF(AND(J31&gt;9,J31&lt;=16),G31,),)</f>
        <v>0</v>
      </c>
      <c r="S31" s="12" t="n">
        <f aca="false">IF(AND(D31="SI",E31="OK"),IF(AND(J31&gt;16,J31&lt;=25),G31,),)</f>
        <v>0</v>
      </c>
      <c r="T31" s="11" t="n">
        <v>20</v>
      </c>
      <c r="U31" s="11" t="str">
        <f aca="false">IF(AND(D31="SI",E31="OK",'20'!$A$47&lt;&gt;""),M31&amp;" - "&amp;C31,"")</f>
        <v>20 - Autorizzazioni ex artt. 68 e 69 del TULPS (spettacoli anche viaggianti, pubblici intrattenimenti, feste da ballo, esposizioni, gare)</v>
      </c>
      <c r="V31" s="11" t="str">
        <f aca="false">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11" customFormat="true" ht="20.1" hidden="false" customHeight="true" outlineLevel="0" collapsed="false">
      <c r="B32" s="19" t="n">
        <f aca="false">IF(OR(C32="Nuova scheda",C32=""),"",T32)</f>
        <v>21</v>
      </c>
      <c r="C32" s="20" t="str">
        <f aca="false">'21'!A3</f>
        <v>Permesso di costruire convenzionato</v>
      </c>
      <c r="D32" s="21" t="str">
        <f aca="false">'21'!$F$2</f>
        <v>SI</v>
      </c>
      <c r="E32" s="21" t="str">
        <f aca="false">IF(D32="SI",IF('21'!$B$44="Presenti campi non compilati","Errore","OK"),"-")</f>
        <v>OK</v>
      </c>
      <c r="F32" s="22" t="str">
        <f aca="false">IF(D32="SI",IF('21'!$A$47&lt;&gt;"","SI","NO"),"-")</f>
        <v>SI</v>
      </c>
      <c r="G32" s="11" t="str">
        <f aca="false">IF(OR(C32="Nuova scheda",C32=""),"",M32&amp;" - "&amp;C32)</f>
        <v>21 - Permesso di costruire convenzionato</v>
      </c>
      <c r="H32" s="23" t="n">
        <f aca="false">IF(AND(D32="SI",E32="OK"),'21'!$B$24,"Processo non sottoposto a mappatura e valutazione del rischio")</f>
        <v>3.33333333333333</v>
      </c>
      <c r="I32" s="23" t="n">
        <f aca="false">IF(AND(D32="SI",E32="OK"),'21'!$B$40,"")</f>
        <v>1.25</v>
      </c>
      <c r="J32" s="23" t="n">
        <f aca="false">IF(AND(D32="SI",E32="OK"),'21'!$B$44,"")</f>
        <v>4.16666666666667</v>
      </c>
      <c r="L32" s="11" t="n">
        <v>21</v>
      </c>
      <c r="M32" s="13" t="str">
        <f aca="false">IF(L32&lt;&gt;0,TEXT(L32,"00"),"")</f>
        <v>21</v>
      </c>
      <c r="O32" s="12" t="n">
        <f aca="false">IF(AND(D32="SI",E32="OK"),IF(AND(J32&gt;0,J32&lt;=1),G32,),)</f>
        <v>0</v>
      </c>
      <c r="P32" s="12" t="n">
        <f aca="false">IF(AND(D32="SI",E32="OK"),IF(AND(J32&gt;1,J32&lt;=4),G32,),)</f>
        <v>0</v>
      </c>
      <c r="Q32" s="12" t="str">
        <f aca="false">IF(AND(D32="SI",E32="OK"),IF(AND(J32&gt;4,J32&lt;=9),G32,),)</f>
        <v>21 - Permesso di costruire convenzionato</v>
      </c>
      <c r="R32" s="12" t="n">
        <f aca="false">IF(AND(D32="SI",E32="OK"),IF(AND(J32&gt;9,J32&lt;=16),G32,),)</f>
        <v>0</v>
      </c>
      <c r="S32" s="12" t="n">
        <f aca="false">IF(AND(D32="SI",E32="OK"),IF(AND(J32&gt;16,J32&lt;=25),G32,),)</f>
        <v>0</v>
      </c>
      <c r="T32" s="11" t="n">
        <v>21</v>
      </c>
      <c r="U32" s="11" t="str">
        <f aca="false">IF(AND(D32="SI",E32="OK",'21'!$A$47&lt;&gt;""),M32&amp;" - "&amp;C32,"")</f>
        <v>21 - Permesso di costruire convenzionato</v>
      </c>
      <c r="V32" s="11" t="str">
        <f aca="false">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11" customFormat="true" ht="20.1" hidden="false" customHeight="true" outlineLevel="0" collapsed="false">
      <c r="B33" s="19" t="n">
        <f aca="false">IF(OR(C33="Nuova scheda",C33=""),"",T33)</f>
        <v>22</v>
      </c>
      <c r="C33" s="20" t="str">
        <f aca="false">'22'!A3</f>
        <v>Pratiche anagrafiche</v>
      </c>
      <c r="D33" s="21" t="str">
        <f aca="false">'22'!$F$2</f>
        <v>SI</v>
      </c>
      <c r="E33" s="21" t="str">
        <f aca="false">IF(D33="SI",IF('22'!$B$44="Presenti campi non compilati","Errore","OK"),"-")</f>
        <v>OK</v>
      </c>
      <c r="F33" s="22" t="str">
        <f aca="false">IF(D33="SI",IF('22'!$A$47&lt;&gt;"","SI","NO"),"-")</f>
        <v>SI</v>
      </c>
      <c r="G33" s="11" t="str">
        <f aca="false">IF(OR(C33="Nuova scheda",C33=""),"",M33&amp;" - "&amp;C33)</f>
        <v>22 - Pratiche anagrafiche</v>
      </c>
      <c r="H33" s="23" t="n">
        <f aca="false">IF(AND(D33="SI",E33="OK"),'22'!$B$24,"Processo non sottoposto a mappatura e valutazione del rischio")</f>
        <v>2.16666666666667</v>
      </c>
      <c r="I33" s="23" t="n">
        <f aca="false">IF(AND(D33="SI",E33="OK"),'22'!$B$40,"")</f>
        <v>1</v>
      </c>
      <c r="J33" s="23" t="n">
        <f aca="false">IF(AND(D33="SI",E33="OK"),'22'!$B$44,"")</f>
        <v>2.16666666666667</v>
      </c>
      <c r="L33" s="11" t="n">
        <v>22</v>
      </c>
      <c r="M33" s="13" t="str">
        <f aca="false">IF(L33&lt;&gt;0,TEXT(L33,"00"),"")</f>
        <v>22</v>
      </c>
      <c r="O33" s="12" t="n">
        <f aca="false">IF(AND(D33="SI",E33="OK"),IF(AND(J33&gt;0,J33&lt;=1),G33,),)</f>
        <v>0</v>
      </c>
      <c r="P33" s="12" t="str">
        <f aca="false">IF(AND(D33="SI",E33="OK"),IF(AND(J33&gt;1,J33&lt;=4),G33,),)</f>
        <v>22 - Pratiche anagrafiche</v>
      </c>
      <c r="Q33" s="12" t="n">
        <f aca="false">IF(AND(D33="SI",E33="OK"),IF(AND(J33&gt;4,J33&lt;=9),G33,),)</f>
        <v>0</v>
      </c>
      <c r="R33" s="12" t="n">
        <f aca="false">IF(AND(D33="SI",E33="OK"),IF(AND(J33&gt;9,J33&lt;=16),G33,),)</f>
        <v>0</v>
      </c>
      <c r="S33" s="12" t="n">
        <f aca="false">IF(AND(D33="SI",E33="OK"),IF(AND(J33&gt;16,J33&lt;=25),G33,),)</f>
        <v>0</v>
      </c>
      <c r="T33" s="11" t="n">
        <v>22</v>
      </c>
      <c r="U33" s="11" t="str">
        <f aca="false">IF(AND(D33="SI",E33="OK",'22'!$A$47&lt;&gt;""),M33&amp;" - "&amp;C33,"")</f>
        <v>22 - Pratiche anagrafiche</v>
      </c>
      <c r="V33" s="11" t="str">
        <f aca="false">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11" customFormat="true" ht="20.1" hidden="false" customHeight="true" outlineLevel="0" collapsed="false">
      <c r="B34" s="19" t="n">
        <f aca="false">IF(OR(C34="Nuova scheda",C34=""),"",T34)</f>
        <v>23</v>
      </c>
      <c r="C34" s="20" t="str">
        <f aca="false">'23'!A3</f>
        <v>Documenti di identità</v>
      </c>
      <c r="D34" s="21" t="str">
        <f aca="false">'23'!$F$2</f>
        <v>SI</v>
      </c>
      <c r="E34" s="21" t="str">
        <f aca="false">IF(D34="SI",IF('23'!$B$44="Presenti campi non compilati","Errore","OK"),"-")</f>
        <v>OK</v>
      </c>
      <c r="F34" s="22" t="str">
        <f aca="false">IF(D34="SI",IF('23'!$A$47&lt;&gt;"","SI","NO"),"-")</f>
        <v>SI</v>
      </c>
      <c r="G34" s="11" t="str">
        <f aca="false">IF(OR(C34="Nuova scheda",C34=""),"",M34&amp;" - "&amp;C34)</f>
        <v>23 - Documenti di identità</v>
      </c>
      <c r="H34" s="23" t="n">
        <f aca="false">IF(AND(D34="SI",E34="OK"),'23'!$B$24,"Processo non sottoposto a mappatura e valutazione del rischio")</f>
        <v>2</v>
      </c>
      <c r="I34" s="23" t="n">
        <f aca="false">IF(AND(D34="SI",E34="OK"),'23'!$B$40,"")</f>
        <v>1</v>
      </c>
      <c r="J34" s="23" t="n">
        <f aca="false">IF(AND(D34="SI",E34="OK"),'23'!$B$44,"")</f>
        <v>2</v>
      </c>
      <c r="L34" s="11" t="n">
        <v>23</v>
      </c>
      <c r="M34" s="13" t="str">
        <f aca="false">IF(L34&lt;&gt;0,TEXT(L34,"00"),"")</f>
        <v>23</v>
      </c>
      <c r="O34" s="12" t="n">
        <f aca="false">IF(AND(D34="SI",E34="OK"),IF(AND(J34&gt;0,J34&lt;=1),G34,),)</f>
        <v>0</v>
      </c>
      <c r="P34" s="12" t="str">
        <f aca="false">IF(AND(D34="SI",E34="OK"),IF(AND(J34&gt;1,J34&lt;=4),G34,),)</f>
        <v>23 - Documenti di identità</v>
      </c>
      <c r="Q34" s="12" t="n">
        <f aca="false">IF(AND(D34="SI",E34="OK"),IF(AND(J34&gt;4,J34&lt;=9),G34,),)</f>
        <v>0</v>
      </c>
      <c r="R34" s="12" t="n">
        <f aca="false">IF(AND(D34="SI",E34="OK"),IF(AND(J34&gt;9,J34&lt;=16),G34,),)</f>
        <v>0</v>
      </c>
      <c r="S34" s="12" t="n">
        <f aca="false">IF(AND(D34="SI",E34="OK"),IF(AND(J34&gt;16,J34&lt;=25),G34,),)</f>
        <v>0</v>
      </c>
      <c r="T34" s="11" t="n">
        <v>23</v>
      </c>
      <c r="U34" s="11" t="str">
        <f aca="false">IF(AND(D34="SI",E34="OK",'23'!$A$47&lt;&gt;""),M34&amp;" - "&amp;C34,"")</f>
        <v>23 - Documenti di identità</v>
      </c>
      <c r="V34" s="11" t="str">
        <f aca="false">IF(AND(U34&lt;&gt;"",'23'!$A$47&lt;&gt;""),'23'!$A$47,"")</f>
        <v>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11" customFormat="true" ht="20.1" hidden="false" customHeight="true" outlineLevel="0" collapsed="false">
      <c r="B35" s="19" t="n">
        <f aca="false">IF(OR(C35="Nuova scheda",C35=""),"",T35)</f>
        <v>24</v>
      </c>
      <c r="C35" s="20" t="str">
        <f aca="false">'24'!A3</f>
        <v>Servizi per minori e famiglie</v>
      </c>
      <c r="D35" s="21" t="str">
        <f aca="false">'24'!$F$2</f>
        <v>SI</v>
      </c>
      <c r="E35" s="21" t="str">
        <f aca="false">IF(D35="SI",IF('24'!$B$44="Presenti campi non compilati","Errore","OK"),"-")</f>
        <v>OK</v>
      </c>
      <c r="F35" s="22" t="str">
        <f aca="false">IF(D35="SI",IF('24'!$A$47&lt;&gt;"","SI","NO"),"-")</f>
        <v>SI</v>
      </c>
      <c r="G35" s="11" t="str">
        <f aca="false">IF(OR(C35="Nuova scheda",C35=""),"",M35&amp;" - "&amp;C35)</f>
        <v>24 - Servizi per minori e famiglie</v>
      </c>
      <c r="H35" s="23" t="n">
        <f aca="false">IF(AND(D35="SI",E35="OK"),'24'!$B$24,"Processo non sottoposto a mappatura e valutazione del rischio")</f>
        <v>3.5</v>
      </c>
      <c r="I35" s="23" t="n">
        <f aca="false">IF(AND(D35="SI",E35="OK"),'24'!$B$40,"")</f>
        <v>1.25</v>
      </c>
      <c r="J35" s="23" t="n">
        <f aca="false">IF(AND(D35="SI",E35="OK"),'24'!$B$44,"")</f>
        <v>4.375</v>
      </c>
      <c r="L35" s="11" t="n">
        <v>24</v>
      </c>
      <c r="M35" s="13" t="str">
        <f aca="false">IF(L35&lt;&gt;0,TEXT(L35,"00"),"")</f>
        <v>24</v>
      </c>
      <c r="O35" s="12" t="n">
        <f aca="false">IF(AND(D35="SI",E35="OK"),IF(AND(J35&gt;0,J35&lt;=1),G35,),)</f>
        <v>0</v>
      </c>
      <c r="P35" s="12" t="n">
        <f aca="false">IF(AND(D35="SI",E35="OK"),IF(AND(J35&gt;1,J35&lt;=4),G35,),)</f>
        <v>0</v>
      </c>
      <c r="Q35" s="12" t="str">
        <f aca="false">IF(AND(D35="SI",E35="OK"),IF(AND(J35&gt;4,J35&lt;=9),G35,),)</f>
        <v>24 - Servizi per minori e famiglie</v>
      </c>
      <c r="R35" s="12" t="n">
        <f aca="false">IF(AND(D35="SI",E35="OK"),IF(AND(J35&gt;9,J35&lt;=16),G35,),)</f>
        <v>0</v>
      </c>
      <c r="S35" s="12" t="n">
        <f aca="false">IF(AND(D35="SI",E35="OK"),IF(AND(J35&gt;16,J35&lt;=25),G35,),)</f>
        <v>0</v>
      </c>
      <c r="T35" s="11" t="n">
        <v>24</v>
      </c>
      <c r="U35" s="11" t="str">
        <f aca="false">IF(AND(D35="SI",E35="OK",'24'!$A$47&lt;&gt;""),M35&amp;" - "&amp;C35,"")</f>
        <v>24 - Servizi per minori e famiglie</v>
      </c>
      <c r="V35" s="11" t="str">
        <f aca="false">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6" s="11" customFormat="true" ht="20.1" hidden="false" customHeight="true" outlineLevel="0" collapsed="false">
      <c r="B36" s="19" t="n">
        <f aca="false">IF(OR(C36="Nuova scheda",C36=""),"",T36)</f>
        <v>25</v>
      </c>
      <c r="C36" s="20" t="str">
        <f aca="false">'25'!A3</f>
        <v>Servizi assistenziali e socio-sanitari per anziani</v>
      </c>
      <c r="D36" s="21" t="str">
        <f aca="false">'25'!$F$2</f>
        <v>SI</v>
      </c>
      <c r="E36" s="21" t="str">
        <f aca="false">IF(D36="SI",IF('25'!$B$44="Presenti campi non compilati","Errore","OK"),"-")</f>
        <v>OK</v>
      </c>
      <c r="F36" s="22" t="str">
        <f aca="false">IF(D36="SI",IF('25'!$A$47&lt;&gt;"","SI","NO"),"-")</f>
        <v>SI</v>
      </c>
      <c r="G36" s="11" t="str">
        <f aca="false">IF(OR(C36="Nuova scheda",C36=""),"",M36&amp;" - "&amp;C36)</f>
        <v>25 - Servizi assistenziali e socio-sanitari per anziani</v>
      </c>
      <c r="H36" s="23" t="n">
        <f aca="false">IF(AND(D36="SI",E36="OK"),'25'!$B$24,"Processo non sottoposto a mappatura e valutazione del rischio")</f>
        <v>3.5</v>
      </c>
      <c r="I36" s="23" t="n">
        <f aca="false">IF(AND(D36="SI",E36="OK"),'25'!$B$40,"")</f>
        <v>1.25</v>
      </c>
      <c r="J36" s="23" t="n">
        <f aca="false">IF(AND(D36="SI",E36="OK"),'25'!$B$44,"")</f>
        <v>4.375</v>
      </c>
      <c r="L36" s="11" t="n">
        <v>25</v>
      </c>
      <c r="M36" s="13" t="str">
        <f aca="false">IF(L36&lt;&gt;0,TEXT(L36,"00"),"")</f>
        <v>25</v>
      </c>
      <c r="O36" s="12" t="n">
        <f aca="false">IF(AND(D36="SI",E36="OK"),IF(AND(J36&gt;0,J36&lt;=1),G36,),)</f>
        <v>0</v>
      </c>
      <c r="P36" s="12" t="n">
        <f aca="false">IF(AND(D36="SI",E36="OK"),IF(AND(J36&gt;1,J36&lt;=4),G36,),)</f>
        <v>0</v>
      </c>
      <c r="Q36" s="12" t="str">
        <f aca="false">IF(AND(D36="SI",E36="OK"),IF(AND(J36&gt;4,J36&lt;=9),G36,),)</f>
        <v>25 - Servizi assistenziali e socio-sanitari per anziani</v>
      </c>
      <c r="R36" s="12" t="n">
        <f aca="false">IF(AND(D36="SI",E36="OK"),IF(AND(J36&gt;9,J36&lt;=16),G36,),)</f>
        <v>0</v>
      </c>
      <c r="S36" s="12" t="n">
        <f aca="false">IF(AND(D36="SI",E36="OK"),IF(AND(J36&gt;16,J36&lt;=25),G36,),)</f>
        <v>0</v>
      </c>
      <c r="T36" s="11" t="n">
        <v>25</v>
      </c>
      <c r="U36" s="11" t="str">
        <f aca="false">IF(AND(D36="SI",E36="OK",'25'!$A$47&lt;&gt;""),M36&amp;" - "&amp;C36,"")</f>
        <v>25 - Servizi assistenziali e socio-sanitari per anziani</v>
      </c>
      <c r="V36" s="11" t="str">
        <f aca="false">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7" s="11" customFormat="true" ht="20.1" hidden="false" customHeight="true" outlineLevel="0" collapsed="false">
      <c r="B37" s="19" t="n">
        <f aca="false">IF(OR(C37="Nuova scheda",C37=""),"",T37)</f>
        <v>26</v>
      </c>
      <c r="C37" s="20" t="str">
        <f aca="false">'26'!A3</f>
        <v>Servizi per disabili</v>
      </c>
      <c r="D37" s="21" t="str">
        <f aca="false">'26'!$F$2</f>
        <v>SI</v>
      </c>
      <c r="E37" s="21" t="str">
        <f aca="false">IF(D37="SI",IF('26'!$B$44="Presenti campi non compilati","Errore","OK"),"-")</f>
        <v>OK</v>
      </c>
      <c r="F37" s="22" t="str">
        <f aca="false">IF(D37="SI",IF('26'!$A$47&lt;&gt;"","SI","NO"),"-")</f>
        <v>SI</v>
      </c>
      <c r="G37" s="11" t="str">
        <f aca="false">IF(OR(C37="Nuova scheda",C37=""),"",M37&amp;" - "&amp;C37)</f>
        <v>26 - Servizi per disabili</v>
      </c>
      <c r="H37" s="23" t="n">
        <f aca="false">IF(AND(D37="SI",E37="OK"),'26'!$B$24,"Processo non sottoposto a mappatura e valutazione del rischio")</f>
        <v>3.5</v>
      </c>
      <c r="I37" s="23" t="n">
        <f aca="false">IF(AND(D37="SI",E37="OK"),'26'!$B$40,"")</f>
        <v>1.25</v>
      </c>
      <c r="J37" s="23" t="n">
        <f aca="false">IF(AND(D37="SI",E37="OK"),'26'!$B$44,"")</f>
        <v>4.375</v>
      </c>
      <c r="L37" s="11" t="n">
        <v>26</v>
      </c>
      <c r="M37" s="13" t="str">
        <f aca="false">IF(L37&lt;&gt;0,TEXT(L37,"00"),"")</f>
        <v>26</v>
      </c>
      <c r="O37" s="12" t="n">
        <f aca="false">IF(AND(D37="SI",E37="OK"),IF(AND(J37&gt;0,J37&lt;=1),G37,),)</f>
        <v>0</v>
      </c>
      <c r="P37" s="12" t="n">
        <f aca="false">IF(AND(D37="SI",E37="OK"),IF(AND(J37&gt;1,J37&lt;=4),G37,),)</f>
        <v>0</v>
      </c>
      <c r="Q37" s="12" t="str">
        <f aca="false">IF(AND(D37="SI",E37="OK"),IF(AND(J37&gt;4,J37&lt;=9),G37,),)</f>
        <v>26 - Servizi per disabili</v>
      </c>
      <c r="R37" s="12" t="n">
        <f aca="false">IF(AND(D37="SI",E37="OK"),IF(AND(J37&gt;9,J37&lt;=16),G37,),)</f>
        <v>0</v>
      </c>
      <c r="S37" s="12" t="n">
        <f aca="false">IF(AND(D37="SI",E37="OK"),IF(AND(J37&gt;16,J37&lt;=25),G37,),)</f>
        <v>0</v>
      </c>
      <c r="T37" s="11" t="n">
        <v>26</v>
      </c>
      <c r="U37" s="11" t="str">
        <f aca="false">IF(AND(D37="SI",E37="OK",'26'!$A$47&lt;&gt;""),M37&amp;" - "&amp;C37,"")</f>
        <v>26 - Servizi per disabili</v>
      </c>
      <c r="V37" s="11" t="str">
        <f aca="false">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8" s="11" customFormat="true" ht="20.1" hidden="false" customHeight="true" outlineLevel="0" collapsed="false">
      <c r="B38" s="19" t="n">
        <f aca="false">IF(OR(C38="Nuova scheda",C38=""),"",T38)</f>
        <v>27</v>
      </c>
      <c r="C38" s="20" t="str">
        <f aca="false">'27'!A3</f>
        <v>Servizi per adulti in difficoltà</v>
      </c>
      <c r="D38" s="21" t="str">
        <f aca="false">'27'!$F$2</f>
        <v>SI</v>
      </c>
      <c r="E38" s="21" t="str">
        <f aca="false">IF(D38="SI",IF('27'!$B$44="Presenti campi non compilati","Errore","OK"),"-")</f>
        <v>OK</v>
      </c>
      <c r="F38" s="22" t="str">
        <f aca="false">IF(D38="SI",IF('27'!$A$47&lt;&gt;"","SI","NO"),"-")</f>
        <v>SI</v>
      </c>
      <c r="G38" s="11" t="str">
        <f aca="false">IF(OR(C38="Nuova scheda",C38=""),"",M38&amp;" - "&amp;C38)</f>
        <v>27 - Servizi per adulti in difficoltà</v>
      </c>
      <c r="H38" s="23" t="n">
        <f aca="false">IF(AND(D38="SI",E38="OK"),'27'!$B$24,"Processo non sottoposto a mappatura e valutazione del rischio")</f>
        <v>3.5</v>
      </c>
      <c r="I38" s="23" t="n">
        <f aca="false">IF(AND(D38="SI",E38="OK"),'27'!$B$40,"")</f>
        <v>1.25</v>
      </c>
      <c r="J38" s="23" t="n">
        <f aca="false">IF(AND(D38="SI",E38="OK"),'27'!$B$44,"")</f>
        <v>4.375</v>
      </c>
      <c r="L38" s="11" t="n">
        <v>27</v>
      </c>
      <c r="M38" s="13" t="str">
        <f aca="false">IF(L38&lt;&gt;0,TEXT(L38,"00"),"")</f>
        <v>27</v>
      </c>
      <c r="O38" s="12" t="n">
        <f aca="false">IF(AND(D38="SI",E38="OK"),IF(AND(J38&gt;0,J38&lt;=1),G38,),)</f>
        <v>0</v>
      </c>
      <c r="P38" s="12" t="n">
        <f aca="false">IF(AND(D38="SI",E38="OK"),IF(AND(J38&gt;1,J38&lt;=4),G38,),)</f>
        <v>0</v>
      </c>
      <c r="Q38" s="12" t="str">
        <f aca="false">IF(AND(D38="SI",E38="OK"),IF(AND(J38&gt;4,J38&lt;=9),G38,),)</f>
        <v>27 - Servizi per adulti in difficoltà</v>
      </c>
      <c r="R38" s="12" t="n">
        <f aca="false">IF(AND(D38="SI",E38="OK"),IF(AND(J38&gt;9,J38&lt;=16),G38,),)</f>
        <v>0</v>
      </c>
      <c r="S38" s="12" t="n">
        <f aca="false">IF(AND(D38="SI",E38="OK"),IF(AND(J38&gt;16,J38&lt;=25),G38,),)</f>
        <v>0</v>
      </c>
      <c r="T38" s="11" t="n">
        <v>27</v>
      </c>
      <c r="U38" s="11" t="str">
        <f aca="false">IF(AND(D38="SI",E38="OK",'27'!$A$47&lt;&gt;""),M38&amp;" - "&amp;C38,"")</f>
        <v>27 - Servizi per adulti in difficoltà</v>
      </c>
      <c r="V38" s="11" t="str">
        <f aca="false">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9" s="11" customFormat="true" ht="20.1" hidden="false" customHeight="true" outlineLevel="0" collapsed="false">
      <c r="B39" s="19" t="n">
        <f aca="false">IF(OR(C39="Nuova scheda",C39=""),"",T39)</f>
        <v>28</v>
      </c>
      <c r="C39" s="20" t="str">
        <f aca="false">'28'!A3</f>
        <v>Servizi di integrazione dei cittadini stranieri</v>
      </c>
      <c r="D39" s="21" t="str">
        <f aca="false">'28'!$F$2</f>
        <v>SI</v>
      </c>
      <c r="E39" s="21" t="str">
        <f aca="false">IF(D39="SI",IF('28'!$B$44="Presenti campi non compilati","Errore","OK"),"-")</f>
        <v>OK</v>
      </c>
      <c r="F39" s="22" t="str">
        <f aca="false">IF(D39="SI",IF('28'!$A$47&lt;&gt;"","SI","NO"),"-")</f>
        <v>SI</v>
      </c>
      <c r="G39" s="11" t="str">
        <f aca="false">IF(OR(C39="Nuova scheda",C39=""),"",M39&amp;" - "&amp;C39)</f>
        <v>28 - Servizi di integrazione dei cittadini stranieri</v>
      </c>
      <c r="H39" s="23" t="n">
        <f aca="false">IF(AND(D39="SI",E39="OK"),'28'!$B$24,"Processo non sottoposto a mappatura e valutazione del rischio")</f>
        <v>3.5</v>
      </c>
      <c r="I39" s="23" t="n">
        <f aca="false">IF(AND(D39="SI",E39="OK"),'28'!$B$40,"")</f>
        <v>1.25</v>
      </c>
      <c r="J39" s="23" t="n">
        <f aca="false">IF(AND(D39="SI",E39="OK"),'28'!$B$44,"")</f>
        <v>4.375</v>
      </c>
      <c r="L39" s="11" t="n">
        <v>28</v>
      </c>
      <c r="M39" s="13" t="str">
        <f aca="false">IF(L39&lt;&gt;0,TEXT(L39,"00"),"")</f>
        <v>28</v>
      </c>
      <c r="O39" s="12" t="n">
        <f aca="false">IF(AND(D39="SI",E39="OK"),IF(AND(J39&gt;0,J39&lt;=1),G39,),)</f>
        <v>0</v>
      </c>
      <c r="P39" s="12" t="n">
        <f aca="false">IF(AND(D39="SI",E39="OK"),IF(AND(J39&gt;1,J39&lt;=4),G39,),)</f>
        <v>0</v>
      </c>
      <c r="Q39" s="12" t="str">
        <f aca="false">IF(AND(D39="SI",E39="OK"),IF(AND(J39&gt;4,J39&lt;=9),G39,),)</f>
        <v>28 - Servizi di integrazione dei cittadini stranieri</v>
      </c>
      <c r="R39" s="12" t="n">
        <f aca="false">IF(AND(D39="SI",E39="OK"),IF(AND(J39&gt;9,J39&lt;=16),G39,),)</f>
        <v>0</v>
      </c>
      <c r="S39" s="12" t="n">
        <f aca="false">IF(AND(D39="SI",E39="OK"),IF(AND(J39&gt;16,J39&lt;=25),G39,),)</f>
        <v>0</v>
      </c>
      <c r="T39" s="11" t="n">
        <v>28</v>
      </c>
      <c r="U39" s="11" t="str">
        <f aca="false">IF(AND(D39="SI",E39="OK",'28'!$A$47&lt;&gt;""),M39&amp;" - "&amp;C39,"")</f>
        <v>28 - Servizi di integrazione dei cittadini stranieri</v>
      </c>
      <c r="V39" s="11" t="str">
        <f aca="false">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11" customFormat="true" ht="20.1" hidden="false" customHeight="true" outlineLevel="0" collapsed="false">
      <c r="B40" s="19" t="n">
        <f aca="false">IF(OR(C40="Nuova scheda",C40=""),"",T40)</f>
        <v>29</v>
      </c>
      <c r="C40" s="20" t="str">
        <f aca="false">'29'!A3</f>
        <v>Raccolta e smaltimento rifiuti</v>
      </c>
      <c r="D40" s="21" t="str">
        <f aca="false">'29'!$F$2</f>
        <v>SI</v>
      </c>
      <c r="E40" s="21" t="str">
        <f aca="false">IF(D40="SI",IF('29'!$B$44="Presenti campi non compilati","Errore","OK"),"-")</f>
        <v>OK</v>
      </c>
      <c r="F40" s="22" t="str">
        <f aca="false">IF(D40="SI",IF('29'!$A$47&lt;&gt;"","SI","NO"),"-")</f>
        <v>SI</v>
      </c>
      <c r="G40" s="11" t="str">
        <f aca="false">IF(OR(C40="Nuova scheda",C40=""),"",M40&amp;" - "&amp;C40)</f>
        <v>29 - Raccolta e smaltimento rifiuti</v>
      </c>
      <c r="H40" s="23" t="n">
        <f aca="false">IF(AND(D40="SI",E40="OK"),'29'!$B$24,"Processo non sottoposto a mappatura e valutazione del rischio")</f>
        <v>3.66666666666667</v>
      </c>
      <c r="I40" s="23" t="n">
        <f aca="false">IF(AND(D40="SI",E40="OK"),'29'!$B$40,"")</f>
        <v>1.25</v>
      </c>
      <c r="J40" s="23" t="n">
        <f aca="false">IF(AND(D40="SI",E40="OK"),'29'!$B$44,"")</f>
        <v>4.58333333333333</v>
      </c>
      <c r="L40" s="11" t="n">
        <v>29</v>
      </c>
      <c r="M40" s="13" t="str">
        <f aca="false">IF(L40&lt;&gt;0,TEXT(L40,"00"),"")</f>
        <v>29</v>
      </c>
      <c r="O40" s="12" t="n">
        <f aca="false">IF(AND(D40="SI",E40="OK"),IF(AND(J40&gt;0,J40&lt;=1),G40,),)</f>
        <v>0</v>
      </c>
      <c r="P40" s="12" t="n">
        <f aca="false">IF(AND(D40="SI",E40="OK"),IF(AND(J40&gt;1,J40&lt;=4),G40,),)</f>
        <v>0</v>
      </c>
      <c r="Q40" s="12" t="str">
        <f aca="false">IF(AND(D40="SI",E40="OK"),IF(AND(J40&gt;4,J40&lt;=9),G40,),)</f>
        <v>29 - Raccolta e smaltimento rifiuti</v>
      </c>
      <c r="R40" s="12" t="n">
        <f aca="false">IF(AND(D40="SI",E40="OK"),IF(AND(J40&gt;9,J40&lt;=16),G40,),)</f>
        <v>0</v>
      </c>
      <c r="S40" s="12" t="n">
        <f aca="false">IF(AND(D40="SI",E40="OK"),IF(AND(J40&gt;16,J40&lt;=25),G40,),)</f>
        <v>0</v>
      </c>
      <c r="T40" s="11" t="n">
        <v>29</v>
      </c>
      <c r="U40" s="11" t="str">
        <f aca="false">IF(AND(D40="SI",E40="OK",'29'!$A$47&lt;&gt;""),M40&amp;" - "&amp;C40,"")</f>
        <v>29 - Raccolta e smaltimento rifiuti</v>
      </c>
      <c r="V40" s="11" t="str">
        <f aca="false">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v>
      </c>
    </row>
    <row r="41" s="11" customFormat="true" ht="20.1" hidden="false" customHeight="true" outlineLevel="0" collapsed="false">
      <c r="B41" s="19" t="n">
        <f aca="false">IF(OR(C41="Nuova scheda",C41=""),"",T41)</f>
        <v>30</v>
      </c>
      <c r="C41" s="20" t="str">
        <f aca="false">'30'!A3</f>
        <v>Gestione del protocollo</v>
      </c>
      <c r="D41" s="21" t="str">
        <f aca="false">'30'!$F$2</f>
        <v>SI</v>
      </c>
      <c r="E41" s="21" t="str">
        <f aca="false">IF(D41="SI",IF('30'!$B$44="Presenti campi non compilati","Errore","OK"),"-")</f>
        <v>OK</v>
      </c>
      <c r="F41" s="22" t="str">
        <f aca="false">IF(D41="SI",IF('30'!$A$47&lt;&gt;"","SI","NO"),"-")</f>
        <v>SI</v>
      </c>
      <c r="G41" s="11" t="str">
        <f aca="false">IF(OR(C41="Nuova scheda",C41=""),"",M41&amp;" - "&amp;C41)</f>
        <v>30 - Gestione del protocollo</v>
      </c>
      <c r="H41" s="23" t="n">
        <f aca="false">IF(AND(D41="SI",E41="OK"),'30'!$B$24,"Processo non sottoposto a mappatura e valutazione del rischio")</f>
        <v>1.16666666666667</v>
      </c>
      <c r="I41" s="23" t="n">
        <f aca="false">IF(AND(D41="SI",E41="OK"),'30'!$B$40,"")</f>
        <v>0.75</v>
      </c>
      <c r="J41" s="23" t="n">
        <f aca="false">IF(AND(D41="SI",E41="OK"),'30'!$B$44,"")</f>
        <v>0.875</v>
      </c>
      <c r="L41" s="11" t="n">
        <v>30</v>
      </c>
      <c r="M41" s="13" t="str">
        <f aca="false">IF(L41&lt;&gt;0,TEXT(L41,"00"),"")</f>
        <v>30</v>
      </c>
      <c r="O41" s="12" t="str">
        <f aca="false">IF(AND(D41="SI",E41="OK"),IF(AND(J41&gt;0,J41&lt;=1),G41,),)</f>
        <v>30 - Gestione del protocollo</v>
      </c>
      <c r="P41" s="12" t="n">
        <f aca="false">IF(AND(D41="SI",E41="OK"),IF(AND(J41&gt;1,J41&lt;=4),G41,),)</f>
        <v>0</v>
      </c>
      <c r="Q41" s="12" t="n">
        <f aca="false">IF(AND(D41="SI",E41="OK"),IF(AND(J41&gt;4,J41&lt;=9),G41,),)</f>
        <v>0</v>
      </c>
      <c r="R41" s="12" t="n">
        <f aca="false">IF(AND(D41="SI",E41="OK"),IF(AND(J41&gt;9,J41&lt;=16),G41,),)</f>
        <v>0</v>
      </c>
      <c r="S41" s="12" t="n">
        <f aca="false">IF(AND(D41="SI",E41="OK"),IF(AND(J41&gt;16,J41&lt;=25),G41,),)</f>
        <v>0</v>
      </c>
      <c r="T41" s="11" t="n">
        <v>30</v>
      </c>
      <c r="U41" s="11" t="str">
        <f aca="false">IF(AND(D41="SI",E41="OK",'30'!$A$47&lt;&gt;""),M41&amp;" - "&amp;C41,"")</f>
        <v>30 - Gestione del protocollo</v>
      </c>
      <c r="V41" s="11" t="str">
        <f aca="false">IF(AND(U41&lt;&gt;"",'30'!$A$47&lt;&gt;""),'30'!$A$47,"")</f>
        <v>Non si registrano pericoli corruttivi anche perché questo ente si è dotato del protocollo elettronico con profilatura dei flussi.</v>
      </c>
    </row>
    <row r="42" s="11" customFormat="true" ht="20.1" hidden="false" customHeight="true" outlineLevel="0" collapsed="false">
      <c r="B42" s="19" t="n">
        <f aca="false">IF(OR(C42="Nuova scheda",C42=""),"",T42)</f>
        <v>31</v>
      </c>
      <c r="C42" s="20" t="str">
        <f aca="false">'31'!A3</f>
        <v>Gestione dell'archivio</v>
      </c>
      <c r="D42" s="21" t="str">
        <f aca="false">'31'!$F$2</f>
        <v>SI</v>
      </c>
      <c r="E42" s="21" t="str">
        <f aca="false">IF(D42="SI",IF('31'!$B$44="Presenti campi non compilati","Errore","OK"),"-")</f>
        <v>OK</v>
      </c>
      <c r="F42" s="22" t="str">
        <f aca="false">IF(D42="SI",IF('31'!$A$47&lt;&gt;"","SI","NO"),"-")</f>
        <v>SI</v>
      </c>
      <c r="G42" s="11" t="str">
        <f aca="false">IF(OR(C42="Nuova scheda",C42=""),"",M42&amp;" - "&amp;C42)</f>
        <v>31 - Gestione dell'archivio</v>
      </c>
      <c r="H42" s="23" t="n">
        <f aca="false">IF(AND(D42="SI",E42="OK"),'31'!$B$24,"Processo non sottoposto a mappatura e valutazione del rischio")</f>
        <v>1.16666666666667</v>
      </c>
      <c r="I42" s="23" t="n">
        <f aca="false">IF(AND(D42="SI",E42="OK"),'31'!$B$40,"")</f>
        <v>0.75</v>
      </c>
      <c r="J42" s="23" t="n">
        <f aca="false">IF(AND(D42="SI",E42="OK"),'31'!$B$44,"")</f>
        <v>0.875</v>
      </c>
      <c r="L42" s="11" t="n">
        <v>31</v>
      </c>
      <c r="M42" s="13" t="str">
        <f aca="false">IF(L42&lt;&gt;0,TEXT(L42,"00"),"")</f>
        <v>31</v>
      </c>
      <c r="O42" s="12" t="str">
        <f aca="false">IF(AND(D42="SI",E42="OK"),IF(AND(J42&gt;0,J42&lt;=1),G42,),)</f>
        <v>31 - Gestione dell'archivio</v>
      </c>
      <c r="P42" s="12" t="n">
        <f aca="false">IF(AND(D42="SI",E42="OK"),IF(AND(J42&gt;1,J42&lt;=4),G42,),)</f>
        <v>0</v>
      </c>
      <c r="Q42" s="12" t="n">
        <f aca="false">IF(AND(D42="SI",E42="OK"),IF(AND(J42&gt;4,J42&lt;=9),G42,),)</f>
        <v>0</v>
      </c>
      <c r="R42" s="12" t="n">
        <f aca="false">IF(AND(D42="SI",E42="OK"),IF(AND(J42&gt;9,J42&lt;=16),G42,),)</f>
        <v>0</v>
      </c>
      <c r="S42" s="12" t="n">
        <f aca="false">IF(AND(D42="SI",E42="OK"),IF(AND(J42&gt;16,J42&lt;=25),G42,),)</f>
        <v>0</v>
      </c>
      <c r="T42" s="11" t="n">
        <v>31</v>
      </c>
      <c r="U42" s="11" t="str">
        <f aca="false">IF(AND(D42="SI",E42="OK",'31'!$A$47&lt;&gt;""),M42&amp;" - "&amp;C42,"")</f>
        <v>31 - Gestione dell'archivio</v>
      </c>
      <c r="V42" s="11" t="str">
        <f aca="false">IF(AND(U42&lt;&gt;"",'31'!$A$47&lt;&gt;""),'31'!$A$47,"")</f>
        <v>Non si registrano pericoli corruttivi anche perché questo ente si è dotato di un manuale di gestione documentale che, unitamente al protocollo elettronico, determina una profilatura dei flussi documentali.</v>
      </c>
    </row>
    <row r="43" s="11" customFormat="true" ht="20.1" hidden="false" customHeight="true" outlineLevel="0" collapsed="false">
      <c r="B43" s="19" t="n">
        <f aca="false">IF(OR(C43="Nuova scheda",C43=""),"",T43)</f>
        <v>32</v>
      </c>
      <c r="C43" s="20" t="str">
        <f aca="false">'32'!A3</f>
        <v>Gestione delle sepolture e dei loculi</v>
      </c>
      <c r="D43" s="21" t="str">
        <f aca="false">'32'!$F$2</f>
        <v>SI</v>
      </c>
      <c r="E43" s="21" t="str">
        <f aca="false">IF(D43="SI",IF('32'!$B$44="Presenti campi non compilati","Errore","OK"),"-")</f>
        <v>OK</v>
      </c>
      <c r="F43" s="22" t="str">
        <f aca="false">IF(D43="SI",IF('32'!$A$47&lt;&gt;"","SI","NO"),"-")</f>
        <v>SI</v>
      </c>
      <c r="G43" s="11" t="str">
        <f aca="false">IF(OR(C43="Nuova scheda",C43=""),"",M43&amp;" - "&amp;C43)</f>
        <v>32 - Gestione delle sepolture e dei loculi</v>
      </c>
      <c r="H43" s="23" t="n">
        <f aca="false">IF(AND(D43="SI",E43="OK"),'32'!$B$24,"Processo non sottoposto a mappatura e valutazione del rischio")</f>
        <v>2.16666666666667</v>
      </c>
      <c r="I43" s="23" t="n">
        <f aca="false">IF(AND(D43="SI",E43="OK"),'32'!$B$40,"")</f>
        <v>1</v>
      </c>
      <c r="J43" s="23" t="n">
        <f aca="false">IF(AND(D43="SI",E43="OK"),'32'!$B$44,"")</f>
        <v>2.16666666666667</v>
      </c>
      <c r="L43" s="11" t="n">
        <v>32</v>
      </c>
      <c r="M43" s="13" t="str">
        <f aca="false">IF(L43&lt;&gt;0,TEXT(L43,"00"),"")</f>
        <v>32</v>
      </c>
      <c r="O43" s="12" t="n">
        <f aca="false">IF(AND(D43="SI",E43="OK"),IF(AND(J43&gt;0,J43&lt;=1),G43,),)</f>
        <v>0</v>
      </c>
      <c r="P43" s="12" t="str">
        <f aca="false">IF(AND(D43="SI",E43="OK"),IF(AND(J43&gt;1,J43&lt;=4),G43,),)</f>
        <v>32 - Gestione delle sepolture e dei loculi</v>
      </c>
      <c r="Q43" s="12" t="n">
        <f aca="false">IF(AND(D43="SI",E43="OK"),IF(AND(J43&gt;4,J43&lt;=9),G43,),)</f>
        <v>0</v>
      </c>
      <c r="R43" s="12" t="n">
        <f aca="false">IF(AND(D43="SI",E43="OK"),IF(AND(J43&gt;9,J43&lt;=16),G43,),)</f>
        <v>0</v>
      </c>
      <c r="S43" s="12" t="n">
        <f aca="false">IF(AND(D43="SI",E43="OK"),IF(AND(J43&gt;16,J43&lt;=25),G43,),)</f>
        <v>0</v>
      </c>
      <c r="T43" s="11" t="n">
        <v>32</v>
      </c>
      <c r="U43" s="11" t="str">
        <f aca="false">IF(AND(D43="SI",E43="OK",'32'!$A$47&lt;&gt;""),M43&amp;" - "&amp;C43,"")</f>
        <v>32 - Gestione delle sepolture e dei loculi</v>
      </c>
      <c r="V43" s="11" t="str">
        <f aca="false">IF(AND(U43&lt;&gt;"",'32'!$A$47&lt;&gt;""),'32'!$A$47,"")</f>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v>
      </c>
    </row>
    <row r="44" s="11" customFormat="true" ht="20.1" hidden="false" customHeight="true" outlineLevel="0" collapsed="false">
      <c r="B44" s="19" t="n">
        <f aca="false">IF(OR(C44="Nuova scheda",C44=""),"",T44)</f>
        <v>33</v>
      </c>
      <c r="C44" s="20" t="str">
        <f aca="false">'33'!A3</f>
        <v>Gestione delle tombe di famiglia</v>
      </c>
      <c r="D44" s="21" t="str">
        <f aca="false">'33'!$F$2</f>
        <v>SI</v>
      </c>
      <c r="E44" s="21" t="str">
        <f aca="false">IF(D44="SI",IF('33'!$B$44="Presenti campi non compilati","Errore","OK"),"-")</f>
        <v>OK</v>
      </c>
      <c r="F44" s="22" t="str">
        <f aca="false">IF(D44="SI",IF('33'!$A$47&lt;&gt;"","SI","NO"),"-")</f>
        <v>SI</v>
      </c>
      <c r="G44" s="11" t="str">
        <f aca="false">IF(OR(C44="Nuova scheda",C44=""),"",M44&amp;" - "&amp;C44)</f>
        <v>33 - Gestione delle tombe di famiglia</v>
      </c>
      <c r="H44" s="23" t="n">
        <f aca="false">IF(AND(D44="SI",E44="OK"),'33'!$B$24,"Processo non sottoposto a mappatura e valutazione del rischio")</f>
        <v>2.5</v>
      </c>
      <c r="I44" s="23" t="n">
        <f aca="false">IF(AND(D44="SI",E44="OK"),'33'!$B$40,"")</f>
        <v>1.25</v>
      </c>
      <c r="J44" s="23" t="n">
        <f aca="false">IF(AND(D44="SI",E44="OK"),'33'!$B$44,"")</f>
        <v>3.125</v>
      </c>
      <c r="L44" s="11" t="n">
        <v>33</v>
      </c>
      <c r="M44" s="13" t="str">
        <f aca="false">IF(L44&lt;&gt;0,TEXT(L44,"00"),"")</f>
        <v>33</v>
      </c>
      <c r="O44" s="12" t="n">
        <f aca="false">IF(AND(D44="SI",E44="OK"),IF(AND(J44&gt;0,J44&lt;=1),G44,),)</f>
        <v>0</v>
      </c>
      <c r="P44" s="12" t="str">
        <f aca="false">IF(AND(D44="SI",E44="OK"),IF(AND(J44&gt;1,J44&lt;=4),G44,),)</f>
        <v>33 - Gestione delle tombe di famiglia</v>
      </c>
      <c r="Q44" s="12" t="n">
        <f aca="false">IF(AND(D44="SI",E44="OK"),IF(AND(J44&gt;4,J44&lt;=9),G44,),)</f>
        <v>0</v>
      </c>
      <c r="R44" s="12" t="n">
        <f aca="false">IF(AND(D44="SI",E44="OK"),IF(AND(J44&gt;9,J44&lt;=16),G44,),)</f>
        <v>0</v>
      </c>
      <c r="S44" s="12" t="n">
        <f aca="false">IF(AND(D44="SI",E44="OK"),IF(AND(J44&gt;16,J44&lt;=25),G44,),)</f>
        <v>0</v>
      </c>
      <c r="T44" s="11" t="n">
        <v>33</v>
      </c>
      <c r="U44" s="11" t="str">
        <f aca="false">IF(AND(D44="SI",E44="OK",'33'!$A$47&lt;&gt;""),M44&amp;" - "&amp;C44,"")</f>
        <v>33 - Gestione delle tombe di famiglia</v>
      </c>
      <c r="V44" s="11" t="str">
        <f aca="false">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11" customFormat="true" ht="20.1" hidden="false" customHeight="true" outlineLevel="0" collapsed="false">
      <c r="B45" s="19" t="n">
        <f aca="false">IF(OR(C45="Nuova scheda",C45=""),"",T45)</f>
        <v>34</v>
      </c>
      <c r="C45" s="20" t="str">
        <f aca="false">'34'!A3</f>
        <v>Organizzazione eventi</v>
      </c>
      <c r="D45" s="21" t="str">
        <f aca="false">'34'!$F$2</f>
        <v>SI</v>
      </c>
      <c r="E45" s="21" t="str">
        <f aca="false">IF(D45="SI",IF('34'!$B$44="Presenti campi non compilati","Errore","OK"),"-")</f>
        <v>OK</v>
      </c>
      <c r="F45" s="22" t="str">
        <f aca="false">IF(D45="SI",IF('34'!$A$47&lt;&gt;"","SI","NO"),"-")</f>
        <v>SI</v>
      </c>
      <c r="G45" s="11" t="str">
        <f aca="false">IF(OR(C45="Nuova scheda",C45=""),"",M45&amp;" - "&amp;C45)</f>
        <v>34 - Organizzazione eventi</v>
      </c>
      <c r="H45" s="23" t="n">
        <f aca="false">IF(AND(D45="SI",E45="OK"),'34'!$B$24,"Processo non sottoposto a mappatura e valutazione del rischio")</f>
        <v>3</v>
      </c>
      <c r="I45" s="23" t="n">
        <f aca="false">IF(AND(D45="SI",E45="OK"),'34'!$B$40,"")</f>
        <v>1.25</v>
      </c>
      <c r="J45" s="23" t="n">
        <f aca="false">IF(AND(D45="SI",E45="OK"),'34'!$B$44,"")</f>
        <v>3.75</v>
      </c>
      <c r="L45" s="11" t="n">
        <v>34</v>
      </c>
      <c r="M45" s="13" t="str">
        <f aca="false">IF(L45&lt;&gt;0,TEXT(L45,"00"),"")</f>
        <v>34</v>
      </c>
      <c r="O45" s="12" t="n">
        <f aca="false">IF(AND(D45="SI",E45="OK"),IF(AND(J45&gt;0,J45&lt;=1),G45,),)</f>
        <v>0</v>
      </c>
      <c r="P45" s="12" t="str">
        <f aca="false">IF(AND(D45="SI",E45="OK"),IF(AND(J45&gt;1,J45&lt;=4),G45,),)</f>
        <v>34 - Organizzazione eventi</v>
      </c>
      <c r="Q45" s="12" t="n">
        <f aca="false">IF(AND(D45="SI",E45="OK"),IF(AND(J45&gt;4,J45&lt;=9),G45,),)</f>
        <v>0</v>
      </c>
      <c r="R45" s="12" t="n">
        <f aca="false">IF(AND(D45="SI",E45="OK"),IF(AND(J45&gt;9,J45&lt;=16),G45,),)</f>
        <v>0</v>
      </c>
      <c r="S45" s="12" t="n">
        <f aca="false">IF(AND(D45="SI",E45="OK"),IF(AND(J45&gt;16,J45&lt;=25),G45,),)</f>
        <v>0</v>
      </c>
      <c r="T45" s="11" t="n">
        <v>34</v>
      </c>
      <c r="U45" s="11" t="str">
        <f aca="false">IF(AND(D45="SI",E45="OK",'34'!$A$47&lt;&gt;""),M45&amp;" - "&amp;C45,"")</f>
        <v>34 - Organizzazione eventi</v>
      </c>
      <c r="V45" s="11" t="str">
        <f aca="false">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11" customFormat="true" ht="20.1" hidden="false" customHeight="true" outlineLevel="0" collapsed="false">
      <c r="B46" s="19" t="n">
        <f aca="false">IF(OR(C46="Nuova scheda",C46=""),"",T46)</f>
        <v>35</v>
      </c>
      <c r="C46" s="20" t="str">
        <f aca="false">'35'!A3</f>
        <v>Rilascio di patrocini</v>
      </c>
      <c r="D46" s="21" t="str">
        <f aca="false">'35'!$F$2</f>
        <v>SI</v>
      </c>
      <c r="E46" s="21" t="str">
        <f aca="false">IF(D46="SI",IF('35'!$B$44="Presenti campi non compilati","Errore","OK"),"-")</f>
        <v>OK</v>
      </c>
      <c r="F46" s="22" t="str">
        <f aca="false">IF(D46="SI",IF('35'!$A$47&lt;&gt;"","SI","NO"),"-")</f>
        <v>SI</v>
      </c>
      <c r="G46" s="11" t="str">
        <f aca="false">IF(OR(C46="Nuova scheda",C46=""),"",M46&amp;" - "&amp;C46)</f>
        <v>35 - Rilascio di patrocini</v>
      </c>
      <c r="H46" s="23" t="n">
        <f aca="false">IF(AND(D46="SI",E46="OK"),'35'!$B$24,"Processo non sottoposto a mappatura e valutazione del rischio")</f>
        <v>2.66666666666667</v>
      </c>
      <c r="I46" s="23" t="n">
        <f aca="false">IF(AND(D46="SI",E46="OK"),'35'!$B$40,"")</f>
        <v>1.25</v>
      </c>
      <c r="J46" s="23" t="n">
        <f aca="false">IF(AND(D46="SI",E46="OK"),'35'!$B$44,"")</f>
        <v>3.33333333333333</v>
      </c>
      <c r="L46" s="11" t="n">
        <v>35</v>
      </c>
      <c r="M46" s="13" t="str">
        <f aca="false">IF(L46&lt;&gt;0,TEXT(L46,"00"),"")</f>
        <v>35</v>
      </c>
      <c r="O46" s="12" t="n">
        <f aca="false">IF(AND(D46="SI",E46="OK"),IF(AND(J46&gt;0,J46&lt;=1),G46,),)</f>
        <v>0</v>
      </c>
      <c r="P46" s="12" t="str">
        <f aca="false">IF(AND(D46="SI",E46="OK"),IF(AND(J46&gt;1,J46&lt;=4),G46,),)</f>
        <v>35 - Rilascio di patrocini</v>
      </c>
      <c r="Q46" s="12" t="n">
        <f aca="false">IF(AND(D46="SI",E46="OK"),IF(AND(J46&gt;4,J46&lt;=9),G46,),)</f>
        <v>0</v>
      </c>
      <c r="R46" s="12" t="n">
        <f aca="false">IF(AND(D46="SI",E46="OK"),IF(AND(J46&gt;9,J46&lt;=16),G46,),)</f>
        <v>0</v>
      </c>
      <c r="S46" s="12" t="n">
        <f aca="false">IF(AND(D46="SI",E46="OK"),IF(AND(J46&gt;16,J46&lt;=25),G46,),)</f>
        <v>0</v>
      </c>
      <c r="T46" s="11" t="n">
        <v>35</v>
      </c>
      <c r="U46" s="11" t="str">
        <f aca="false">IF(AND(D46="SI",E46="OK",'35'!$A$47&lt;&gt;""),M46&amp;" - "&amp;C46,"")</f>
        <v>35 - Rilascio di patrocini</v>
      </c>
      <c r="V46" s="11" t="str">
        <f aca="false">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11" customFormat="true" ht="20.1" hidden="false" customHeight="true" outlineLevel="0" collapsed="false">
      <c r="B47" s="19" t="n">
        <f aca="false">IF(OR(C47="Nuova scheda",C47=""),"",T47)</f>
        <v>36</v>
      </c>
      <c r="C47" s="20" t="str">
        <f aca="false">'36'!A3</f>
        <v>Gare ad evidenza pubblica di vendita di beni</v>
      </c>
      <c r="D47" s="21" t="str">
        <f aca="false">'36'!$F$2</f>
        <v>SI</v>
      </c>
      <c r="E47" s="21" t="str">
        <f aca="false">IF(D47="SI",IF('36'!$B$44="Presenti campi non compilati","Errore","OK"),"-")</f>
        <v>OK</v>
      </c>
      <c r="F47" s="22" t="str">
        <f aca="false">IF(D47="SI",IF('36'!$A$47&lt;&gt;"","SI","NO"),"-")</f>
        <v>SI</v>
      </c>
      <c r="G47" s="11" t="str">
        <f aca="false">IF(OR(C47="Nuova scheda",C47=""),"",M47&amp;" - "&amp;C47)</f>
        <v>36 - Gare ad evidenza pubblica di vendita di beni</v>
      </c>
      <c r="H47" s="23" t="n">
        <f aca="false">IF(AND(D47="SI",E47="OK"),'36'!$B$24,"Processo non sottoposto a mappatura e valutazione del rischio")</f>
        <v>2.5</v>
      </c>
      <c r="I47" s="23" t="n">
        <f aca="false">IF(AND(D47="SI",E47="OK"),'36'!$B$40,"")</f>
        <v>1.25</v>
      </c>
      <c r="J47" s="23" t="n">
        <f aca="false">IF(AND(D47="SI",E47="OK"),'36'!$B$44,"")</f>
        <v>3.125</v>
      </c>
      <c r="L47" s="11" t="n">
        <v>36</v>
      </c>
      <c r="M47" s="13" t="str">
        <f aca="false">IF(L47&lt;&gt;0,TEXT(L47,"00"),"")</f>
        <v>36</v>
      </c>
      <c r="O47" s="12" t="n">
        <f aca="false">IF(AND(D47="SI",E47="OK"),IF(AND(J47&gt;0,J47&lt;=1),G47,),)</f>
        <v>0</v>
      </c>
      <c r="P47" s="12" t="str">
        <f aca="false">IF(AND(D47="SI",E47="OK"),IF(AND(J47&gt;1,J47&lt;=4),G47,),)</f>
        <v>36 - Gare ad evidenza pubblica di vendita di beni</v>
      </c>
      <c r="Q47" s="12" t="n">
        <f aca="false">IF(AND(D47="SI",E47="OK"),IF(AND(J47&gt;4,J47&lt;=9),G47,),)</f>
        <v>0</v>
      </c>
      <c r="R47" s="12" t="n">
        <f aca="false">IF(AND(D47="SI",E47="OK"),IF(AND(J47&gt;9,J47&lt;=16),G47,),)</f>
        <v>0</v>
      </c>
      <c r="S47" s="12" t="n">
        <f aca="false">IF(AND(D47="SI",E47="OK"),IF(AND(J47&gt;16,J47&lt;=25),G47,),)</f>
        <v>0</v>
      </c>
      <c r="T47" s="11" t="n">
        <v>36</v>
      </c>
      <c r="U47" s="11" t="str">
        <f aca="false">IF(AND(D47="SI",E47="OK",'36'!$A$47&lt;&gt;""),M47&amp;" - "&amp;C47,"")</f>
        <v>36 - Gare ad evidenza pubblica di vendita di beni</v>
      </c>
      <c r="V47" s="11" t="str">
        <f aca="false">IF(AND(U47&lt;&gt;"",'36'!$A$47&lt;&gt;""),'36'!$A$47,"")</f>
        <v>Vanno previste vendite di beni mobili ed immobili solo se previste in appositi bandi con tutte le regole necessarie o con regolamenti che comunque prevedano un coinvolgimento di diversi soggetti.</v>
      </c>
    </row>
    <row r="48" s="11" customFormat="true" ht="20.1" hidden="false" customHeight="true" outlineLevel="0" collapsed="false">
      <c r="B48" s="19" t="n">
        <f aca="false">IF(OR(C48="Nuova scheda",C48=""),"",T48)</f>
        <v>37</v>
      </c>
      <c r="C48" s="20" t="str">
        <f aca="false">'37'!A3</f>
        <v>Funzionamento degli organi collegiali</v>
      </c>
      <c r="D48" s="21" t="str">
        <f aca="false">'37'!$F$2</f>
        <v>SI</v>
      </c>
      <c r="E48" s="21" t="str">
        <f aca="false">IF(D48="SI",IF('37'!$B$44="Presenti campi non compilati","Errore","OK"),"-")</f>
        <v>OK</v>
      </c>
      <c r="F48" s="22" t="str">
        <f aca="false">IF(D48="SI",IF('37'!$A$47&lt;&gt;"","SI","NO"),"-")</f>
        <v>SI</v>
      </c>
      <c r="G48" s="11" t="str">
        <f aca="false">IF(OR(C48="Nuova scheda",C48=""),"",M48&amp;" - "&amp;C48)</f>
        <v>37 - Funzionamento degli organi collegiali</v>
      </c>
      <c r="H48" s="23" t="n">
        <f aca="false">IF(AND(D48="SI",E48="OK"),'37'!$B$24,"Processo non sottoposto a mappatura e valutazione del rischio")</f>
        <v>1.33333333333333</v>
      </c>
      <c r="I48" s="23" t="n">
        <f aca="false">IF(AND(D48="SI",E48="OK"),'37'!$B$40,"")</f>
        <v>1.75</v>
      </c>
      <c r="J48" s="23" t="n">
        <f aca="false">IF(AND(D48="SI",E48="OK"),'37'!$B$44,"")</f>
        <v>2.33333333333333</v>
      </c>
      <c r="L48" s="11" t="n">
        <v>37</v>
      </c>
      <c r="M48" s="13" t="str">
        <f aca="false">IF(L48&lt;&gt;0,TEXT(L48,"00"),"")</f>
        <v>37</v>
      </c>
      <c r="O48" s="12" t="n">
        <f aca="false">IF(AND(D48="SI",E48="OK"),IF(AND(J48&gt;0,J48&lt;=1),G48,),)</f>
        <v>0</v>
      </c>
      <c r="P48" s="12" t="str">
        <f aca="false">IF(AND(D48="SI",E48="OK"),IF(AND(J48&gt;1,J48&lt;=4),G48,),)</f>
        <v>37 - Funzionamento degli organi collegiali</v>
      </c>
      <c r="Q48" s="12" t="n">
        <f aca="false">IF(AND(D48="SI",E48="OK"),IF(AND(J48&gt;4,J48&lt;=9),G48,),)</f>
        <v>0</v>
      </c>
      <c r="R48" s="12" t="n">
        <f aca="false">IF(AND(D48="SI",E48="OK"),IF(AND(J48&gt;9,J48&lt;=16),G48,),)</f>
        <v>0</v>
      </c>
      <c r="S48" s="12" t="n">
        <f aca="false">IF(AND(D48="SI",E48="OK"),IF(AND(J48&gt;16,J48&lt;=25),G48,),)</f>
        <v>0</v>
      </c>
      <c r="T48" s="11" t="n">
        <v>37</v>
      </c>
      <c r="U48" s="11" t="str">
        <f aca="false">IF(AND(D48="SI",E48="OK",'37'!$A$47&lt;&gt;""),M48&amp;" - "&amp;C48,"")</f>
        <v>37 - Funzionamento degli organi collegiali</v>
      </c>
      <c r="V48" s="11" t="str">
        <f aca="false">IF(AND(U48&lt;&gt;"",'37'!$A$47&lt;&gt;""),'37'!$A$47,"")</f>
        <v>Non si ritiene necessario adottare misure particolari</v>
      </c>
    </row>
    <row r="49" s="11" customFormat="true" ht="20.1" hidden="false" customHeight="true" outlineLevel="0" collapsed="false">
      <c r="B49" s="19" t="n">
        <f aca="false">IF(OR(C49="Nuova scheda",C49=""),"",T49)</f>
        <v>38</v>
      </c>
      <c r="C49" s="20" t="str">
        <f aca="false">'38'!A3</f>
        <v>Formazione di determinazioni, ordinanze, decreti ed altri atti amministrativi</v>
      </c>
      <c r="D49" s="21" t="str">
        <f aca="false">'38'!$F$2</f>
        <v>SI</v>
      </c>
      <c r="E49" s="21" t="str">
        <f aca="false">IF(D49="SI",IF('38'!$B$44="Presenti campi non compilati","Errore","OK"),"-")</f>
        <v>OK</v>
      </c>
      <c r="F49" s="22" t="str">
        <f aca="false">IF(D49="SI",IF('38'!$A$47&lt;&gt;"","SI","NO"),"-")</f>
        <v>SI</v>
      </c>
      <c r="G49" s="11" t="str">
        <f aca="false">IF(OR(C49="Nuova scheda",C49=""),"",M49&amp;" - "&amp;C49)</f>
        <v>38 - Formazione di determinazioni, ordinanze, decreti ed altri atti amministrativi</v>
      </c>
      <c r="H49" s="23" t="n">
        <f aca="false">IF(AND(D49="SI",E49="OK"),'38'!$B$24,"Processo non sottoposto a mappatura e valutazione del rischio")</f>
        <v>1.33333333333333</v>
      </c>
      <c r="I49" s="23" t="n">
        <f aca="false">IF(AND(D49="SI",E49="OK"),'38'!$B$40,"")</f>
        <v>1.25</v>
      </c>
      <c r="J49" s="23" t="n">
        <f aca="false">IF(AND(D49="SI",E49="OK"),'38'!$B$44,"")</f>
        <v>1.66666666666667</v>
      </c>
      <c r="L49" s="11" t="n">
        <v>38</v>
      </c>
      <c r="M49" s="13" t="str">
        <f aca="false">IF(L49&lt;&gt;0,TEXT(L49,"00"),"")</f>
        <v>38</v>
      </c>
      <c r="O49" s="12" t="n">
        <f aca="false">IF(AND(D49="SI",E49="OK"),IF(AND(J49&gt;0,J49&lt;=1),G49,),)</f>
        <v>0</v>
      </c>
      <c r="P49" s="12" t="str">
        <f aca="false">IF(AND(D49="SI",E49="OK"),IF(AND(J49&gt;1,J49&lt;=4),G49,),)</f>
        <v>38 - Formazione di determinazioni, ordinanze, decreti ed altri atti amministrativi</v>
      </c>
      <c r="Q49" s="12" t="n">
        <f aca="false">IF(AND(D49="SI",E49="OK"),IF(AND(J49&gt;4,J49&lt;=9),G49,),)</f>
        <v>0</v>
      </c>
      <c r="R49" s="12" t="n">
        <f aca="false">IF(AND(D49="SI",E49="OK"),IF(AND(J49&gt;9,J49&lt;=16),G49,),)</f>
        <v>0</v>
      </c>
      <c r="S49" s="12" t="n">
        <f aca="false">IF(AND(D49="SI",E49="OK"),IF(AND(J49&gt;16,J49&lt;=25),G49,),)</f>
        <v>0</v>
      </c>
      <c r="T49" s="11" t="n">
        <v>38</v>
      </c>
      <c r="U49" s="11" t="str">
        <f aca="false">IF(AND(D49="SI",E49="OK",'38'!$A$47&lt;&gt;""),M49&amp;" - "&amp;C49,"")</f>
        <v>38 - Formazione di determinazioni, ordinanze, decreti ed altri atti amministrativi</v>
      </c>
      <c r="V49" s="11" t="str">
        <f aca="false">IF(AND(U49&lt;&gt;"",'38'!$A$47&lt;&gt;""),'38'!$A$47,"")</f>
        <v>Non si ritiene necessario adottare misure particolari</v>
      </c>
    </row>
    <row r="50" s="11" customFormat="true" ht="20.1" hidden="false" customHeight="true" outlineLevel="0" collapsed="false">
      <c r="B50" s="19" t="n">
        <f aca="false">IF(OR(C50="Nuova scheda",C50=""),"",T50)</f>
        <v>39</v>
      </c>
      <c r="C50" s="20" t="str">
        <f aca="false">'39'!A3</f>
        <v>Designazione dei rappresentanti dell'ente presso enti, società, fondazioni</v>
      </c>
      <c r="D50" s="21" t="str">
        <f aca="false">'39'!$F$2</f>
        <v>SI</v>
      </c>
      <c r="E50" s="21" t="str">
        <f aca="false">IF(D50="SI",IF('39'!$B$44="Presenti campi non compilati","Errore","OK"),"-")</f>
        <v>OK</v>
      </c>
      <c r="F50" s="22" t="str">
        <f aca="false">IF(D50="SI",IF('39'!$A$47&lt;&gt;"","SI","NO"),"-")</f>
        <v>SI</v>
      </c>
      <c r="G50" s="11" t="str">
        <f aca="false">IF(OR(C50="Nuova scheda",C50=""),"",M50&amp;" - "&amp;C50)</f>
        <v>39 - Designazione dei rappresentanti dell'ente presso enti, società, fondazioni</v>
      </c>
      <c r="H50" s="23" t="n">
        <f aca="false">IF(AND(D50="SI",E50="OK"),'39'!$B$24,"Processo non sottoposto a mappatura e valutazione del rischio")</f>
        <v>3.33333333333333</v>
      </c>
      <c r="I50" s="23" t="n">
        <f aca="false">IF(AND(D50="SI",E50="OK"),'39'!$B$40,"")</f>
        <v>1.75</v>
      </c>
      <c r="J50" s="23" t="n">
        <f aca="false">IF(AND(D50="SI",E50="OK"),'39'!$B$44,"")</f>
        <v>5.83333333333333</v>
      </c>
      <c r="L50" s="11" t="n">
        <v>39</v>
      </c>
      <c r="M50" s="13" t="str">
        <f aca="false">IF(L50&lt;&gt;0,TEXT(L50,"00"),"")</f>
        <v>39</v>
      </c>
      <c r="O50" s="12" t="n">
        <f aca="false">IF(AND(D50="SI",E50="OK"),IF(AND(J50&gt;0,J50&lt;=1),G50,),)</f>
        <v>0</v>
      </c>
      <c r="P50" s="12" t="n">
        <f aca="false">IF(AND(D50="SI",E50="OK"),IF(AND(J50&gt;1,J50&lt;=4),G50,),)</f>
        <v>0</v>
      </c>
      <c r="Q50" s="12" t="str">
        <f aca="false">IF(AND(D50="SI",E50="OK"),IF(AND(J50&gt;4,J50&lt;=9),G50,),)</f>
        <v>39 - Designazione dei rappresentanti dell'ente presso enti, società, fondazioni</v>
      </c>
      <c r="R50" s="12" t="n">
        <f aca="false">IF(AND(D50="SI",E50="OK"),IF(AND(J50&gt;9,J50&lt;=16),G50,),)</f>
        <v>0</v>
      </c>
      <c r="S50" s="12" t="n">
        <f aca="false">IF(AND(D50="SI",E50="OK"),IF(AND(J50&gt;16,J50&lt;=25),G50,),)</f>
        <v>0</v>
      </c>
      <c r="T50" s="11" t="n">
        <v>39</v>
      </c>
      <c r="U50" s="11" t="str">
        <f aca="false">IF(AND(D50="SI",E50="OK",'39'!$A$47&lt;&gt;""),M50&amp;" - "&amp;C50,"")</f>
        <v>39 - Designazione dei rappresentanti dell'ente presso enti, società, fondazioni</v>
      </c>
      <c r="V50" s="11" t="str">
        <f aca="false">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11" customFormat="true" ht="20.1" hidden="false" customHeight="true" outlineLevel="0" collapsed="false">
      <c r="B51" s="19" t="n">
        <f aca="false">IF(OR(C51="Nuova scheda",C51=""),"",T51)</f>
        <v>40</v>
      </c>
      <c r="C51" s="20" t="str">
        <f aca="false">'40'!A3</f>
        <v>Gestione dei procedimenti di segnalazione e reclamo</v>
      </c>
      <c r="D51" s="21" t="str">
        <f aca="false">'40'!$F$2</f>
        <v>SI</v>
      </c>
      <c r="E51" s="21" t="str">
        <f aca="false">IF(D51="SI",IF('40'!$B$44="Presenti campi non compilati","Errore","OK"),"-")</f>
        <v>OK</v>
      </c>
      <c r="F51" s="22" t="str">
        <f aca="false">IF(D51="SI",IF('40'!$A$47&lt;&gt;"","SI","NO"),"-")</f>
        <v>SI</v>
      </c>
      <c r="G51" s="11" t="str">
        <f aca="false">IF(OR(C51="Nuova scheda",C51=""),"",M51&amp;" - "&amp;C51)</f>
        <v>40 - Gestione dei procedimenti di segnalazione e reclamo</v>
      </c>
      <c r="H51" s="23" t="n">
        <f aca="false">IF(AND(D51="SI",E51="OK"),'40'!$B$24,"Processo non sottoposto a mappatura e valutazione del rischio")</f>
        <v>1.83333333333333</v>
      </c>
      <c r="I51" s="23" t="n">
        <f aca="false">IF(AND(D51="SI",E51="OK"),'40'!$B$40,"")</f>
        <v>1.75</v>
      </c>
      <c r="J51" s="23" t="n">
        <f aca="false">IF(AND(D51="SI",E51="OK"),'40'!$B$44,"")</f>
        <v>3.20833333333333</v>
      </c>
      <c r="L51" s="11" t="n">
        <v>40</v>
      </c>
      <c r="M51" s="13" t="str">
        <f aca="false">IF(L51&lt;&gt;0,TEXT(L51,"00"),"")</f>
        <v>40</v>
      </c>
      <c r="O51" s="12" t="n">
        <f aca="false">IF(AND(D51="SI",E51="OK"),IF(AND(J51&gt;0,J51&lt;=1),G51,),)</f>
        <v>0</v>
      </c>
      <c r="P51" s="12" t="str">
        <f aca="false">IF(AND(D51="SI",E51="OK"),IF(AND(J51&gt;1,J51&lt;=4),G51,),)</f>
        <v>40 - Gestione dei procedimenti di segnalazione e reclamo</v>
      </c>
      <c r="Q51" s="12" t="n">
        <f aca="false">IF(AND(D51="SI",E51="OK"),IF(AND(J51&gt;4,J51&lt;=9),G51,),)</f>
        <v>0</v>
      </c>
      <c r="R51" s="12" t="n">
        <f aca="false">IF(AND(D51="SI",E51="OK"),IF(AND(J51&gt;9,J51&lt;=16),G51,),)</f>
        <v>0</v>
      </c>
      <c r="S51" s="12" t="n">
        <f aca="false">IF(AND(D51="SI",E51="OK"),IF(AND(J51&gt;16,J51&lt;=25),G51,),)</f>
        <v>0</v>
      </c>
      <c r="T51" s="11" t="n">
        <v>40</v>
      </c>
      <c r="U51" s="11" t="str">
        <f aca="false">IF(AND(D51="SI",E51="OK",'40'!$A$47&lt;&gt;""),M51&amp;" - "&amp;C51,"")</f>
        <v>40 - Gestione dei procedimenti di segnalazione e reclamo</v>
      </c>
      <c r="V51" s="11" t="str">
        <f aca="false">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v>
      </c>
    </row>
    <row r="52" s="11" customFormat="true" ht="20.1" hidden="false" customHeight="true" outlineLevel="0" collapsed="false">
      <c r="B52" s="19" t="n">
        <f aca="false">IF(OR(C52="Nuova scheda",C52=""),"",T52)</f>
        <v>41</v>
      </c>
      <c r="C52" s="20" t="str">
        <f aca="false">'41'!A3</f>
        <v>Gestione della leva</v>
      </c>
      <c r="D52" s="21" t="str">
        <f aca="false">'41'!$F$2</f>
        <v>SI</v>
      </c>
      <c r="E52" s="21" t="str">
        <f aca="false">IF(D52="SI",IF('41'!$B$44="Presenti campi non compilati","Errore","OK"),"-")</f>
        <v>OK</v>
      </c>
      <c r="F52" s="22" t="str">
        <f aca="false">IF(D52="SI",IF('41'!$A$47&lt;&gt;"","SI","NO"),"-")</f>
        <v>SI</v>
      </c>
      <c r="G52" s="11" t="str">
        <f aca="false">IF(OR(C52="Nuova scheda",C52=""),"",M52&amp;" - "&amp;C52)</f>
        <v>41 - Gestione della leva</v>
      </c>
      <c r="H52" s="23" t="n">
        <f aca="false">IF(AND(D52="SI",E52="OK"),'41'!$B$24,"Processo non sottoposto a mappatura e valutazione del rischio")</f>
        <v>1.16666666666667</v>
      </c>
      <c r="I52" s="23" t="n">
        <f aca="false">IF(AND(D52="SI",E52="OK"),'41'!$B$40,"")</f>
        <v>0.75</v>
      </c>
      <c r="J52" s="23" t="n">
        <f aca="false">IF(AND(D52="SI",E52="OK"),'41'!$B$44,"")</f>
        <v>0.875</v>
      </c>
      <c r="L52" s="11" t="n">
        <v>41</v>
      </c>
      <c r="M52" s="13" t="str">
        <f aca="false">IF(L52&lt;&gt;0,TEXT(L52,"00"),"")</f>
        <v>41</v>
      </c>
      <c r="O52" s="12" t="str">
        <f aca="false">IF(AND(D52="SI",E52="OK"),IF(AND(J52&gt;0,J52&lt;=1),G52,),)</f>
        <v>41 - Gestione della leva</v>
      </c>
      <c r="P52" s="12" t="n">
        <f aca="false">IF(AND(D52="SI",E52="OK"),IF(AND(J52&gt;1,J52&lt;=4),G52,),)</f>
        <v>0</v>
      </c>
      <c r="Q52" s="12" t="n">
        <f aca="false">IF(AND(D52="SI",E52="OK"),IF(AND(J52&gt;4,J52&lt;=9),G52,),)</f>
        <v>0</v>
      </c>
      <c r="R52" s="12" t="n">
        <f aca="false">IF(AND(D52="SI",E52="OK"),IF(AND(J52&gt;9,J52&lt;=16),G52,),)</f>
        <v>0</v>
      </c>
      <c r="S52" s="12" t="n">
        <f aca="false">IF(AND(D52="SI",E52="OK"),IF(AND(J52&gt;16,J52&lt;=25),G52,),)</f>
        <v>0</v>
      </c>
      <c r="T52" s="11" t="n">
        <v>41</v>
      </c>
      <c r="U52" s="11" t="str">
        <f aca="false">IF(AND(D52="SI",E52="OK",'41'!$A$47&lt;&gt;""),M52&amp;" - "&amp;C52,"")</f>
        <v>41 - Gestione della leva</v>
      </c>
      <c r="V52" s="11" t="str">
        <f aca="false">IF(AND(U52&lt;&gt;"",'41'!$A$47&lt;&gt;""),'41'!$A$47,"")</f>
        <v>La leva militare al momento è sospesa, anche se in realtà le liste devono ancora essere compilate. Non esistono fattispecie teoriche di corruzione in questo campo.</v>
      </c>
    </row>
    <row r="53" s="11" customFormat="true" ht="20.1" hidden="false" customHeight="true" outlineLevel="0" collapsed="false">
      <c r="B53" s="19" t="n">
        <f aca="false">IF(OR(C53="Nuova scheda",C53=""),"",T53)</f>
        <v>42</v>
      </c>
      <c r="C53" s="20" t="str">
        <f aca="false">'42'!A3</f>
        <v>Gestione dell'elettorato</v>
      </c>
      <c r="D53" s="21" t="str">
        <f aca="false">'42'!$F$2</f>
        <v>SI</v>
      </c>
      <c r="E53" s="21" t="str">
        <f aca="false">IF(D53="SI",IF('42'!$B$44="Presenti campi non compilati","Errore","OK"),"-")</f>
        <v>OK</v>
      </c>
      <c r="F53" s="22" t="str">
        <f aca="false">IF(D53="SI",IF('42'!$A$47&lt;&gt;"","SI","NO"),"-")</f>
        <v>SI</v>
      </c>
      <c r="G53" s="11" t="str">
        <f aca="false">IF(OR(C53="Nuova scheda",C53=""),"",M53&amp;" - "&amp;C53)</f>
        <v>42 - Gestione dell'elettorato</v>
      </c>
      <c r="H53" s="23" t="n">
        <f aca="false">IF(AND(D53="SI",E53="OK"),'42'!$B$24,"Processo non sottoposto a mappatura e valutazione del rischio")</f>
        <v>2</v>
      </c>
      <c r="I53" s="23" t="n">
        <f aca="false">IF(AND(D53="SI",E53="OK"),'42'!$B$40,"")</f>
        <v>0.75</v>
      </c>
      <c r="J53" s="23" t="n">
        <f aca="false">IF(AND(D53="SI",E53="OK"),'42'!$B$44,"")</f>
        <v>1.5</v>
      </c>
      <c r="L53" s="11" t="n">
        <v>42</v>
      </c>
      <c r="M53" s="13" t="str">
        <f aca="false">IF(L53&lt;&gt;0,TEXT(L53,"00"),"")</f>
        <v>42</v>
      </c>
      <c r="O53" s="12" t="n">
        <f aca="false">IF(AND(D53="SI",E53="OK"),IF(AND(J53&gt;0,J53&lt;=1),G53,),)</f>
        <v>0</v>
      </c>
      <c r="P53" s="12" t="str">
        <f aca="false">IF(AND(D53="SI",E53="OK"),IF(AND(J53&gt;1,J53&lt;=4),G53,),)</f>
        <v>42 - Gestione dell'elettorato</v>
      </c>
      <c r="Q53" s="12" t="n">
        <f aca="false">IF(AND(D53="SI",E53="OK"),IF(AND(J53&gt;4,J53&lt;=9),G53,),)</f>
        <v>0</v>
      </c>
      <c r="R53" s="12" t="n">
        <f aca="false">IF(AND(D53="SI",E53="OK"),IF(AND(J53&gt;9,J53&lt;=16),G53,),)</f>
        <v>0</v>
      </c>
      <c r="S53" s="12" t="n">
        <f aca="false">IF(AND(D53="SI",E53="OK"),IF(AND(J53&gt;16,J53&lt;=25),G53,),)</f>
        <v>0</v>
      </c>
      <c r="T53" s="11" t="n">
        <v>42</v>
      </c>
      <c r="U53" s="11" t="str">
        <f aca="false">IF(AND(D53="SI",E53="OK",'42'!$A$47&lt;&gt;""),M53&amp;" - "&amp;C53,"")</f>
        <v>42 - Gestione dell'elettorato</v>
      </c>
      <c r="V53" s="11" t="str">
        <f aca="false">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11" customFormat="true" ht="20.1" hidden="false" customHeight="true" outlineLevel="0" collapsed="false">
      <c r="B54" s="19" t="n">
        <f aca="false">IF(OR(C54="Nuova scheda",C54=""),"",T54)</f>
        <v>43</v>
      </c>
      <c r="C54" s="20" t="str">
        <f aca="false">'43'!A3</f>
        <v>Gestione degli alloggi pubblici</v>
      </c>
      <c r="D54" s="21" t="str">
        <f aca="false">'43'!$F$2</f>
        <v>SI</v>
      </c>
      <c r="E54" s="21" t="str">
        <f aca="false">IF(D54="SI",IF('43'!$B$44="Presenti campi non compilati","Errore","OK"),"-")</f>
        <v>OK</v>
      </c>
      <c r="F54" s="22" t="str">
        <f aca="false">IF(D54="SI",IF('43'!$A$47&lt;&gt;"","SI","NO"),"-")</f>
        <v>SI</v>
      </c>
      <c r="G54" s="11" t="str">
        <f aca="false">IF(OR(C54="Nuova scheda",C54=""),"",M54&amp;" - "&amp;C54)</f>
        <v>43 - Gestione degli alloggi pubblici</v>
      </c>
      <c r="H54" s="23" t="n">
        <f aca="false">IF(AND(D54="SI",E54="OK"),'43'!$B$24,"Processo non sottoposto a mappatura e valutazione del rischio")</f>
        <v>2.66666666666667</v>
      </c>
      <c r="I54" s="23" t="n">
        <f aca="false">IF(AND(D54="SI",E54="OK"),'43'!$B$40,"")</f>
        <v>0.75</v>
      </c>
      <c r="J54" s="23" t="n">
        <f aca="false">IF(AND(D54="SI",E54="OK"),'43'!$B$44,"")</f>
        <v>2</v>
      </c>
      <c r="L54" s="11" t="n">
        <v>43</v>
      </c>
      <c r="M54" s="13" t="str">
        <f aca="false">IF(L54&lt;&gt;0,TEXT(L54,"00"),"")</f>
        <v>43</v>
      </c>
      <c r="O54" s="12" t="n">
        <f aca="false">IF(AND(D54="SI",E54="OK"),IF(AND(J54&gt;0,J54&lt;=1),G54,),)</f>
        <v>0</v>
      </c>
      <c r="P54" s="12" t="str">
        <f aca="false">IF(AND(D54="SI",E54="OK"),IF(AND(J54&gt;1,J54&lt;=4),G54,),)</f>
        <v>43 - Gestione degli alloggi pubblici</v>
      </c>
      <c r="Q54" s="12" t="n">
        <f aca="false">IF(AND(D54="SI",E54="OK"),IF(AND(J54&gt;4,J54&lt;=9),G54,),)</f>
        <v>0</v>
      </c>
      <c r="R54" s="12" t="n">
        <f aca="false">IF(AND(D54="SI",E54="OK"),IF(AND(J54&gt;9,J54&lt;=16),G54,),)</f>
        <v>0</v>
      </c>
      <c r="S54" s="12" t="n">
        <f aca="false">IF(AND(D54="SI",E54="OK"),IF(AND(J54&gt;16,J54&lt;=25),G54,),)</f>
        <v>0</v>
      </c>
      <c r="T54" s="11" t="n">
        <v>43</v>
      </c>
      <c r="U54" s="11" t="str">
        <f aca="false">IF(AND(D54="SI",E54="OK",'43'!$A$47&lt;&gt;""),M54&amp;" - "&amp;C54,"")</f>
        <v>43 - Gestione degli alloggi pubblici</v>
      </c>
      <c r="V54" s="11" t="str">
        <f aca="false">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11" customFormat="true" ht="20.1" hidden="false" customHeight="true" outlineLevel="0" collapsed="false">
      <c r="B55" s="19" t="n">
        <f aca="false">IF(OR(C55="Nuova scheda",C55=""),"",T55)</f>
        <v>44</v>
      </c>
      <c r="C55" s="20" t="str">
        <f aca="false">'44'!A3</f>
        <v>Gestione del diritto allo studio</v>
      </c>
      <c r="D55" s="21" t="str">
        <f aca="false">'44'!$F$2</f>
        <v>SI</v>
      </c>
      <c r="E55" s="21" t="str">
        <f aca="false">IF(D55="SI",IF('44'!$B$44="Presenti campi non compilati","Errore","OK"),"-")</f>
        <v>OK</v>
      </c>
      <c r="F55" s="22" t="str">
        <f aca="false">IF(D55="SI",IF('44'!$A$47&lt;&gt;"","SI","NO"),"-")</f>
        <v>SI</v>
      </c>
      <c r="G55" s="11" t="str">
        <f aca="false">IF(OR(C55="Nuova scheda",C55=""),"",M55&amp;" - "&amp;C55)</f>
        <v>44 - Gestione del diritto allo studio</v>
      </c>
      <c r="H55" s="23" t="n">
        <f aca="false">IF(AND(D55="SI",E55="OK"),'44'!$B$24,"Processo non sottoposto a mappatura e valutazione del rischio")</f>
        <v>2.66666666666667</v>
      </c>
      <c r="I55" s="23" t="n">
        <f aca="false">IF(AND(D55="SI",E55="OK"),'44'!$B$40,"")</f>
        <v>1.25</v>
      </c>
      <c r="J55" s="23" t="n">
        <f aca="false">IF(AND(D55="SI",E55="OK"),'44'!$B$44,"")</f>
        <v>3.33333333333333</v>
      </c>
      <c r="L55" s="11" t="n">
        <v>44</v>
      </c>
      <c r="M55" s="13" t="str">
        <f aca="false">IF(L55&lt;&gt;0,TEXT(L55,"00"),"")</f>
        <v>44</v>
      </c>
      <c r="O55" s="12" t="n">
        <f aca="false">IF(AND(D55="SI",E55="OK"),IF(AND(J55&gt;0,J55&lt;=1),G55,),)</f>
        <v>0</v>
      </c>
      <c r="P55" s="12" t="str">
        <f aca="false">IF(AND(D55="SI",E55="OK"),IF(AND(J55&gt;1,J55&lt;=4),G55,),)</f>
        <v>44 - Gestione del diritto allo studio</v>
      </c>
      <c r="Q55" s="12" t="n">
        <f aca="false">IF(AND(D55="SI",E55="OK"),IF(AND(J55&gt;4,J55&lt;=9),G55,),)</f>
        <v>0</v>
      </c>
      <c r="R55" s="12" t="n">
        <f aca="false">IF(AND(D55="SI",E55="OK"),IF(AND(J55&gt;9,J55&lt;=16),G55,),)</f>
        <v>0</v>
      </c>
      <c r="S55" s="12" t="n">
        <f aca="false">IF(AND(D55="SI",E55="OK"),IF(AND(J55&gt;16,J55&lt;=25),G55,),)</f>
        <v>0</v>
      </c>
      <c r="T55" s="11" t="n">
        <v>44</v>
      </c>
      <c r="U55" s="11" t="str">
        <f aca="false">IF(AND(D55="SI",E55="OK",'44'!$A$47&lt;&gt;""),M55&amp;" - "&amp;C55,"")</f>
        <v>44 - Gestione del diritto allo studio</v>
      </c>
      <c r="V55" s="11" t="str">
        <f aca="false">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11" customFormat="true" ht="20.1" hidden="false" customHeight="true" outlineLevel="0" collapsed="false">
      <c r="B56" s="19" t="n">
        <f aca="false">IF(OR(C56="Nuova scheda",C56=""),"",T56)</f>
        <v>45</v>
      </c>
      <c r="C56" s="20" t="str">
        <f aca="false">'45'!A3</f>
        <v>Vigilanza sulla circolazione e la sosta</v>
      </c>
      <c r="D56" s="21" t="str">
        <f aca="false">'45'!$F$2</f>
        <v>SI</v>
      </c>
      <c r="E56" s="21" t="str">
        <f aca="false">IF(D56="SI",IF('45'!$B$44="Presenti campi non compilati","Errore","OK"),"-")</f>
        <v>OK</v>
      </c>
      <c r="F56" s="22" t="str">
        <f aca="false">IF(D56="SI",IF('45'!$A$47&lt;&gt;"","SI","NO"),"-")</f>
        <v>SI</v>
      </c>
      <c r="G56" s="11" t="str">
        <f aca="false">IF(OR(C56="Nuova scheda",C56=""),"",M56&amp;" - "&amp;C56)</f>
        <v>45 - Vigilanza sulla circolazione e la sosta</v>
      </c>
      <c r="H56" s="23" t="n">
        <f aca="false">IF(AND(D56="SI",E56="OK"),'45'!$B$24,"Processo non sottoposto a mappatura e valutazione del rischio")</f>
        <v>1.66666666666667</v>
      </c>
      <c r="I56" s="23" t="n">
        <f aca="false">IF(AND(D56="SI",E56="OK"),'45'!$B$40,"")</f>
        <v>1</v>
      </c>
      <c r="J56" s="23" t="n">
        <f aca="false">IF(AND(D56="SI",E56="OK"),'45'!$B$44,"")</f>
        <v>1.66666666666667</v>
      </c>
      <c r="L56" s="11" t="n">
        <v>45</v>
      </c>
      <c r="M56" s="13" t="str">
        <f aca="false">IF(L56&lt;&gt;0,TEXT(L56,"00"),"")</f>
        <v>45</v>
      </c>
      <c r="O56" s="12" t="n">
        <f aca="false">IF(AND(D56="SI",E56="OK"),IF(AND(J56&gt;0,J56&lt;=1),G56,),)</f>
        <v>0</v>
      </c>
      <c r="P56" s="12" t="str">
        <f aca="false">IF(AND(D56="SI",E56="OK"),IF(AND(J56&gt;1,J56&lt;=4),G56,),)</f>
        <v>45 - Vigilanza sulla circolazione e la sosta</v>
      </c>
      <c r="Q56" s="12" t="n">
        <f aca="false">IF(AND(D56="SI",E56="OK"),IF(AND(J56&gt;4,J56&lt;=9),G56,),)</f>
        <v>0</v>
      </c>
      <c r="R56" s="12" t="n">
        <f aca="false">IF(AND(D56="SI",E56="OK"),IF(AND(J56&gt;9,J56&lt;=16),G56,),)</f>
        <v>0</v>
      </c>
      <c r="S56" s="12" t="n">
        <f aca="false">IF(AND(D56="SI",E56="OK"),IF(AND(J56&gt;16,J56&lt;=25),G56,),)</f>
        <v>0</v>
      </c>
      <c r="T56" s="11" t="n">
        <v>45</v>
      </c>
      <c r="U56" s="11" t="str">
        <f aca="false">IF(AND(D56="SI",E56="OK",'45'!$A$47&lt;&gt;""),M56&amp;" - "&amp;C56,"")</f>
        <v>45 - Vigilanza sulla circolazione e la sosta</v>
      </c>
      <c r="V56" s="11" t="str">
        <f aca="false">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11" customFormat="true" ht="20.1" hidden="false" customHeight="true" outlineLevel="0" collapsed="false">
      <c r="B57" s="19" t="n">
        <f aca="false">IF(OR(C57="Nuova scheda",C57=""),"",T57)</f>
        <v>46</v>
      </c>
      <c r="C57" s="20" t="str">
        <f aca="false">'46'!A3</f>
        <v>Gestione del reticolato idrico minore</v>
      </c>
      <c r="D57" s="21" t="str">
        <f aca="false">'46'!$F$2</f>
        <v>SI</v>
      </c>
      <c r="E57" s="21" t="str">
        <f aca="false">IF(D57="SI",IF('46'!$B$44="Presenti campi non compilati","Errore","OK"),"-")</f>
        <v>OK</v>
      </c>
      <c r="F57" s="22" t="str">
        <f aca="false">IF(D57="SI",IF('46'!$A$47&lt;&gt;"","SI","NO"),"-")</f>
        <v>SI</v>
      </c>
      <c r="G57" s="11" t="str">
        <f aca="false">IF(OR(C57="Nuova scheda",C57=""),"",M57&amp;" - "&amp;C57)</f>
        <v>46 - Gestione del reticolato idrico minore</v>
      </c>
      <c r="H57" s="23" t="n">
        <f aca="false">IF(AND(D57="SI",E57="OK"),'46'!$B$24,"Processo non sottoposto a mappatura e valutazione del rischio")</f>
        <v>2.5</v>
      </c>
      <c r="I57" s="23" t="n">
        <f aca="false">IF(AND(D57="SI",E57="OK"),'46'!$B$40,"")</f>
        <v>1.25</v>
      </c>
      <c r="J57" s="23" t="n">
        <f aca="false">IF(AND(D57="SI",E57="OK"),'46'!$B$44,"")</f>
        <v>3.125</v>
      </c>
      <c r="L57" s="11" t="n">
        <v>46</v>
      </c>
      <c r="M57" s="13" t="str">
        <f aca="false">IF(L57&lt;&gt;0,TEXT(L57,"00"),"")</f>
        <v>46</v>
      </c>
      <c r="O57" s="12" t="n">
        <f aca="false">IF(AND(D57="SI",E57="OK"),IF(AND(J57&gt;0,J57&lt;=1),G57,),)</f>
        <v>0</v>
      </c>
      <c r="P57" s="12" t="str">
        <f aca="false">IF(AND(D57="SI",E57="OK"),IF(AND(J57&gt;1,J57&lt;=4),G57,),)</f>
        <v>46 - Gestione del reticolato idrico minore</v>
      </c>
      <c r="Q57" s="12" t="n">
        <f aca="false">IF(AND(D57="SI",E57="OK"),IF(AND(J57&gt;4,J57&lt;=9),G57,),)</f>
        <v>0</v>
      </c>
      <c r="R57" s="12" t="n">
        <f aca="false">IF(AND(D57="SI",E57="OK"),IF(AND(J57&gt;9,J57&lt;=16),G57,),)</f>
        <v>0</v>
      </c>
      <c r="S57" s="12" t="n">
        <f aca="false">IF(AND(D57="SI",E57="OK"),IF(AND(J57&gt;16,J57&lt;=25),G57,),)</f>
        <v>0</v>
      </c>
      <c r="T57" s="11" t="n">
        <v>46</v>
      </c>
      <c r="U57" s="11" t="str">
        <f aca="false">IF(AND(D57="SI",E57="OK",'46'!$A$47&lt;&gt;""),M57&amp;" - "&amp;C57,"")</f>
        <v>46 - Gestione del reticolato idrico minore</v>
      </c>
      <c r="V57" s="11" t="str">
        <f aca="false">IF(AND(U57&lt;&gt;"",'46'!$A$47&lt;&gt;""),'46'!$A$47,"")</f>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v>
      </c>
    </row>
    <row r="58" s="11" customFormat="true" ht="20.1" hidden="false" customHeight="true" outlineLevel="0" collapsed="false">
      <c r="B58" s="19" t="n">
        <f aca="false">IF(OR(C58="Nuova scheda",C58=""),"",T58)</f>
        <v>47</v>
      </c>
      <c r="C58" s="20" t="str">
        <f aca="false">'47'!A3</f>
        <v>Affidamenti in house</v>
      </c>
      <c r="D58" s="21" t="str">
        <f aca="false">'47'!$F$2</f>
        <v>SI</v>
      </c>
      <c r="E58" s="21" t="str">
        <f aca="false">IF(D58="SI",IF('47'!$B$44="Presenti campi non compilati","Errore","OK"),"-")</f>
        <v>OK</v>
      </c>
      <c r="F58" s="22" t="str">
        <f aca="false">IF(D58="SI",IF('47'!$A$47&lt;&gt;"","SI","NO"),"-")</f>
        <v>SI</v>
      </c>
      <c r="G58" s="11" t="str">
        <f aca="false">IF(OR(C58="Nuova scheda",C58=""),"",M58&amp;" - "&amp;C58)</f>
        <v>47 - Affidamenti in house</v>
      </c>
      <c r="H58" s="23" t="n">
        <f aca="false">IF(AND(D58="SI",E58="OK"),'47'!$B$24,"Processo non sottoposto a mappatura e valutazione del rischio")</f>
        <v>3.16666666666667</v>
      </c>
      <c r="I58" s="23" t="n">
        <f aca="false">IF(AND(D58="SI",E58="OK"),'47'!$B$40,"")</f>
        <v>1.5</v>
      </c>
      <c r="J58" s="23" t="n">
        <f aca="false">IF(AND(D58="SI",E58="OK"),'47'!$B$44,"")</f>
        <v>4.75</v>
      </c>
      <c r="L58" s="11" t="n">
        <v>47</v>
      </c>
      <c r="M58" s="13" t="str">
        <f aca="false">IF(L58&lt;&gt;0,TEXT(L58,"00"),"")</f>
        <v>47</v>
      </c>
      <c r="O58" s="12" t="n">
        <f aca="false">IF(AND(D58="SI",E58="OK"),IF(AND(J58&gt;0,J58&lt;=1),G58,),)</f>
        <v>0</v>
      </c>
      <c r="P58" s="12" t="n">
        <f aca="false">IF(AND(D58="SI",E58="OK"),IF(AND(J58&gt;1,J58&lt;=4),G58,),)</f>
        <v>0</v>
      </c>
      <c r="Q58" s="12" t="str">
        <f aca="false">IF(AND(D58="SI",E58="OK"),IF(AND(J58&gt;4,J58&lt;=9),G58,),)</f>
        <v>47 - Affidamenti in house</v>
      </c>
      <c r="R58" s="12" t="n">
        <f aca="false">IF(AND(D58="SI",E58="OK"),IF(AND(J58&gt;9,J58&lt;=16),G58,),)</f>
        <v>0</v>
      </c>
      <c r="S58" s="12" t="n">
        <f aca="false">IF(AND(D58="SI",E58="OK"),IF(AND(J58&gt;16,J58&lt;=25),G58,),)</f>
        <v>0</v>
      </c>
      <c r="T58" s="11" t="n">
        <v>47</v>
      </c>
      <c r="U58" s="11" t="str">
        <f aca="false">IF(AND(D58="SI",E58="OK",'47'!$A$47&lt;&gt;""),M58&amp;" - "&amp;C58,"")</f>
        <v>47 - Affidamenti in house</v>
      </c>
      <c r="V58" s="11" t="str">
        <f aca="false">IF(AND(U58&lt;&gt;"",'47'!$A$47&lt;&gt;""),'47'!$A$47,"")</f>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v>
      </c>
    </row>
    <row r="59" customFormat="false" ht="20.1" hidden="false" customHeight="true" outlineLevel="0" collapsed="false">
      <c r="B59" s="19" t="n">
        <f aca="false">IF(OR(C59="Nuova scheda",C59=""),"",T59)</f>
        <v>48</v>
      </c>
      <c r="C59" s="20" t="str">
        <f aca="false">'48'!A3</f>
        <v>Controlli sull'uso del territorio</v>
      </c>
      <c r="D59" s="21" t="str">
        <f aca="false">'48'!$F$2</f>
        <v>SI</v>
      </c>
      <c r="E59" s="21" t="str">
        <f aca="false">IF(D59="SI",IF('48'!$B$44="Presenti campi non compilati","Errore","OK"),"-")</f>
        <v>OK</v>
      </c>
      <c r="F59" s="22" t="str">
        <f aca="false">IF(D59="SI",IF('48'!$A$47&lt;&gt;"","SI","NO"),"-")</f>
        <v>SI</v>
      </c>
      <c r="G59" s="11" t="str">
        <f aca="false">IF(OR(C59="Nuova scheda",C59=""),"",M59&amp;" - "&amp;C59)</f>
        <v>48 - Controlli sull'uso del territorio</v>
      </c>
      <c r="H59" s="23" t="n">
        <f aca="false">IF(AND(D59="SI",E59="OK"),'48'!$B$24,"Processo non sottoposto a mappatura e valutazione del rischio")</f>
        <v>3</v>
      </c>
      <c r="I59" s="23" t="n">
        <f aca="false">IF(AND(D59="SI",E59="OK"),'48'!$B$40,"")</f>
        <v>1.25</v>
      </c>
      <c r="J59" s="23" t="n">
        <f aca="false">IF(AND(D59="SI",E59="OK"),'48'!$B$44,"")</f>
        <v>3.75</v>
      </c>
      <c r="L59" s="11" t="n">
        <v>48</v>
      </c>
      <c r="M59" s="13" t="str">
        <f aca="false">IF(L59&lt;&gt;0,TEXT(L59,"00"),"")</f>
        <v>48</v>
      </c>
      <c r="O59" s="12" t="n">
        <f aca="false">IF(AND(D59="SI",E59="OK"),IF(AND(J59&gt;0,J59&lt;=1),G59,),)</f>
        <v>0</v>
      </c>
      <c r="P59" s="12" t="str">
        <f aca="false">IF(AND(D59="SI",E59="OK"),IF(AND(J59&gt;1,J59&lt;=4),G59,),)</f>
        <v>48 - Controlli sull'uso del territorio</v>
      </c>
      <c r="Q59" s="12" t="n">
        <f aca="false">IF(AND(D59="SI",E59="OK"),IF(AND(J59&gt;4,J59&lt;=9),G59,),)</f>
        <v>0</v>
      </c>
      <c r="R59" s="12" t="n">
        <f aca="false">IF(AND(D59="SI",E59="OK"),IF(AND(J59&gt;9,J59&lt;=16),G59,),)</f>
        <v>0</v>
      </c>
      <c r="S59" s="12" t="n">
        <f aca="false">IF(AND(D59="SI",E59="OK"),IF(AND(J59&gt;16,J59&lt;=25),G59,),)</f>
        <v>0</v>
      </c>
      <c r="T59" s="11" t="n">
        <v>48</v>
      </c>
      <c r="U59" s="0" t="str">
        <f aca="false">IF(AND(D59="SI",E59="OK",'48'!$A$47&lt;&gt;""),M59&amp;" - "&amp;C59,"")</f>
        <v>48 - Controlli sull'uso del territorio</v>
      </c>
      <c r="V59" s="11" t="str">
        <f aca="false">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customFormat="false" ht="20.1" hidden="false" customHeight="true" outlineLevel="0" collapsed="false">
      <c r="B60" s="19" t="str">
        <f aca="false">IF(OR(C60="Nuova scheda",C60=""),"",T60)</f>
        <v/>
      </c>
      <c r="C60" s="20" t="str">
        <f aca="false">'49'!$A$3</f>
        <v>Nuova scheda</v>
      </c>
      <c r="D60" s="21" t="str">
        <f aca="false">'49'!$F$2</f>
        <v>NO</v>
      </c>
      <c r="E60" s="21" t="str">
        <f aca="false">IF(D60="SI",IF('49'!$B$44="Presenti campi non compilati","Errore","OK"),"-")</f>
        <v>-</v>
      </c>
      <c r="F60" s="22" t="str">
        <f aca="false">IF(D60="SI",IF('49'!$A$47&lt;&gt;"","SI","NO"),"-")</f>
        <v>-</v>
      </c>
      <c r="G60" s="11" t="str">
        <f aca="false">IF(OR(C60="Nuova scheda",C60=""),"",M60&amp;" - "&amp;C60)</f>
        <v/>
      </c>
      <c r="H60" s="23" t="str">
        <f aca="false">IF(AND(D60="SI",E60="OK"),'49'!$B$24,"Processo non sottoposto a mappatura e valutazione del rischio")</f>
        <v>Processo non sottoposto a mappatura e valutazione del rischio</v>
      </c>
      <c r="I60" s="23" t="str">
        <f aca="false">IF(AND(D60="SI",E60="OK"),'49'!$B$40,"")</f>
        <v/>
      </c>
      <c r="J60" s="23" t="str">
        <f aca="false">IF(AND(D60="SI",E60="OK"),'49'!$B$44,"")</f>
        <v/>
      </c>
      <c r="L60" s="11" t="n">
        <v>49</v>
      </c>
      <c r="M60" s="13" t="str">
        <f aca="false">IF(L60&lt;&gt;0,TEXT(L60,"00"),"")</f>
        <v>49</v>
      </c>
      <c r="O60" s="12" t="n">
        <f aca="false">IF(AND(D60="SI",E60="OK"),IF(AND(J60&gt;0,J60&lt;=1),G60,),)</f>
        <v>0</v>
      </c>
      <c r="P60" s="12" t="n">
        <f aca="false">IF(AND(D60="SI",E60="OK"),IF(AND(J60&gt;1,J60&lt;=4),G60,),)</f>
        <v>0</v>
      </c>
      <c r="Q60" s="12" t="n">
        <f aca="false">IF(AND(D60="SI",E60="OK"),IF(AND(J60&gt;4,J60&lt;=9),G60,),)</f>
        <v>0</v>
      </c>
      <c r="R60" s="12" t="n">
        <f aca="false">IF(AND(D60="SI",E60="OK"),IF(AND(J60&gt;9,J60&lt;=16),G60,),)</f>
        <v>0</v>
      </c>
      <c r="S60" s="12" t="n">
        <f aca="false">IF(AND(D60="SI",E60="OK"),IF(AND(J60&gt;16,J60&lt;=25),G60,),)</f>
        <v>0</v>
      </c>
      <c r="T60" s="11" t="n">
        <v>49</v>
      </c>
      <c r="U60" s="0" t="str">
        <f aca="false">IF(AND(D60="SI",E60="OK",'49'!$A$47&lt;&gt;""),M60&amp;" - "&amp;C60,"")</f>
        <v/>
      </c>
      <c r="V60" s="11" t="str">
        <f aca="false">IF(AND(U60&lt;&gt;"",'49'!$A$47&lt;&gt;""),'49'!$A$47,"")</f>
        <v/>
      </c>
    </row>
    <row r="61" customFormat="false" ht="20.1" hidden="false" customHeight="true" outlineLevel="0" collapsed="false">
      <c r="B61" s="19" t="str">
        <f aca="false">IF(OR(C61="Nuova scheda",C61=""),"",T61)</f>
        <v/>
      </c>
      <c r="C61" s="20" t="str">
        <f aca="false">'50'!$A$3</f>
        <v>Nuova scheda</v>
      </c>
      <c r="D61" s="21" t="str">
        <f aca="false">'50'!$F$2</f>
        <v>NO</v>
      </c>
      <c r="E61" s="21" t="str">
        <f aca="false">IF(D61="SI",IF('50'!$B$44="Presenti campi non compilati","Errore","OK"),"-")</f>
        <v>-</v>
      </c>
      <c r="F61" s="22" t="str">
        <f aca="false">IF(D61="SI",IF('50'!$A$47&lt;&gt;"","SI","NO"),"-")</f>
        <v>-</v>
      </c>
      <c r="G61" s="11" t="str">
        <f aca="false">IF(OR(C61="Nuova scheda",C61=""),"",M61&amp;" - "&amp;C61)</f>
        <v/>
      </c>
      <c r="H61" s="23" t="str">
        <f aca="false">IF(AND(D61="SI",E61="OK"),'50'!$B$24,"Processo non sottoposto a mappatura e valutazione del rischio")</f>
        <v>Processo non sottoposto a mappatura e valutazione del rischio</v>
      </c>
      <c r="I61" s="23" t="str">
        <f aca="false">IF(AND(D61="SI",E61="OK"),'50'!$B$40,"")</f>
        <v/>
      </c>
      <c r="J61" s="23" t="str">
        <f aca="false">IF(AND(D61="SI",E61="OK"),'50'!$B$44,"")</f>
        <v/>
      </c>
      <c r="L61" s="11" t="n">
        <v>50</v>
      </c>
      <c r="M61" s="13" t="str">
        <f aca="false">IF(L61&lt;&gt;0,TEXT(L61,"00"),"")</f>
        <v>50</v>
      </c>
      <c r="O61" s="12" t="n">
        <f aca="false">IF(AND(D61="SI",E61="OK"),IF(AND(J61&gt;0,J61&lt;=1),G61,),)</f>
        <v>0</v>
      </c>
      <c r="P61" s="12" t="n">
        <f aca="false">IF(AND(D61="SI",E61="OK"),IF(AND(J61&gt;1,J61&lt;=4),G61,),)</f>
        <v>0</v>
      </c>
      <c r="Q61" s="12" t="n">
        <f aca="false">IF(AND(D61="SI",E61="OK"),IF(AND(J61&gt;4,J61&lt;=9),G61,),)</f>
        <v>0</v>
      </c>
      <c r="R61" s="12" t="n">
        <f aca="false">IF(AND(D61="SI",E61="OK"),IF(AND(J61&gt;9,J61&lt;=16),G61,),)</f>
        <v>0</v>
      </c>
      <c r="S61" s="12" t="n">
        <f aca="false">IF(AND(D61="SI",E61="OK"),IF(AND(J61&gt;16,J61&lt;=25),G61,),)</f>
        <v>0</v>
      </c>
      <c r="T61" s="11" t="n">
        <v>50</v>
      </c>
      <c r="U61" s="0" t="str">
        <f aca="false">IF(AND(D61="SI",E61="OK",'50'!$A$47&lt;&gt;""),M61&amp;" - "&amp;C61,"")</f>
        <v/>
      </c>
      <c r="V61" s="11" t="str">
        <f aca="false">IF(AND(U61&lt;&gt;"",'50'!$A$47&lt;&gt;""),'50'!$A$47,"")</f>
        <v/>
      </c>
    </row>
    <row r="62" customFormat="false" ht="20.1" hidden="false" customHeight="true" outlineLevel="0" collapsed="false">
      <c r="B62" s="19" t="str">
        <f aca="false">IF(OR(C62="Nuova scheda",C62=""),"",T62)</f>
        <v/>
      </c>
      <c r="C62" s="20" t="str">
        <f aca="false">'51'!$A$3</f>
        <v>Nuova scheda</v>
      </c>
      <c r="D62" s="21" t="str">
        <f aca="false">'51'!$F$2</f>
        <v>NO</v>
      </c>
      <c r="E62" s="21" t="str">
        <f aca="false">IF(D62="SI",IF('51'!$B$44="Presenti campi non compilati","Errore","OK"),"-")</f>
        <v>-</v>
      </c>
      <c r="F62" s="22" t="str">
        <f aca="false">IF(D62="SI",IF('51'!$A$47&lt;&gt;"","SI","NO"),"-")</f>
        <v>-</v>
      </c>
      <c r="G62" s="11" t="str">
        <f aca="false">IF(OR(C62="Nuova scheda",C62=""),"",M62&amp;" - "&amp;C62)</f>
        <v/>
      </c>
      <c r="H62" s="23" t="str">
        <f aca="false">IF(AND(D62="SI",E62="OK"),'51'!$B$24,"Processo non sottoposto a mappatura e valutazione del rischio")</f>
        <v>Processo non sottoposto a mappatura e valutazione del rischio</v>
      </c>
      <c r="I62" s="23" t="str">
        <f aca="false">IF(AND(D62="SI",E62="OK"),'51'!$B$40,"")</f>
        <v/>
      </c>
      <c r="J62" s="23" t="str">
        <f aca="false">IF(AND(D62="SI",E62="OK"),'51'!$B$44,"")</f>
        <v/>
      </c>
      <c r="L62" s="11" t="n">
        <v>51</v>
      </c>
      <c r="M62" s="13" t="str">
        <f aca="false">IF(L62&lt;&gt;0,TEXT(L62,"00"),"")</f>
        <v>51</v>
      </c>
      <c r="O62" s="12" t="n">
        <f aca="false">IF(AND(D62="SI",E62="OK"),IF(AND(J62&gt;0,J62&lt;=1),G62,),)</f>
        <v>0</v>
      </c>
      <c r="P62" s="12" t="n">
        <f aca="false">IF(AND(D62="SI",E62="OK"),IF(AND(J62&gt;1,J62&lt;=4),G62,),)</f>
        <v>0</v>
      </c>
      <c r="Q62" s="12" t="n">
        <f aca="false">IF(AND(D62="SI",E62="OK"),IF(AND(J62&gt;4,J62&lt;=9),G62,),)</f>
        <v>0</v>
      </c>
      <c r="R62" s="12" t="n">
        <f aca="false">IF(AND(D62="SI",E62="OK"),IF(AND(J62&gt;9,J62&lt;=16),G62,),)</f>
        <v>0</v>
      </c>
      <c r="S62" s="12" t="n">
        <f aca="false">IF(AND(D62="SI",E62="OK"),IF(AND(J62&gt;16,J62&lt;=25),G62,),)</f>
        <v>0</v>
      </c>
      <c r="T62" s="11" t="n">
        <v>51</v>
      </c>
      <c r="U62" s="0" t="str">
        <f aca="false">IF(AND(D62="SI",E62="OK",'51'!$A$47&lt;&gt;""),M62&amp;" - "&amp;C62,"")</f>
        <v/>
      </c>
      <c r="V62" s="11" t="str">
        <f aca="false">IF(AND(U62&lt;&gt;"",'51'!$A$47&lt;&gt;""),'51'!$A$47,"")</f>
        <v/>
      </c>
    </row>
    <row r="63" customFormat="false" ht="20.1" hidden="false" customHeight="true" outlineLevel="0" collapsed="false">
      <c r="B63" s="19" t="str">
        <f aca="false">IF(OR(C63="Nuova scheda",C63=""),"",T63)</f>
        <v/>
      </c>
      <c r="C63" s="20" t="str">
        <f aca="false">'52'!$A$3</f>
        <v>Nuova scheda</v>
      </c>
      <c r="D63" s="21" t="str">
        <f aca="false">'52'!$F$2</f>
        <v>NO</v>
      </c>
      <c r="E63" s="21" t="str">
        <f aca="false">IF(D63="SI",IF('52'!$B$44="Presenti campi non compilati","Errore","OK"),"-")</f>
        <v>-</v>
      </c>
      <c r="F63" s="22" t="str">
        <f aca="false">IF(D63="SI",IF('52'!$A$47&lt;&gt;"","SI","NO"),"-")</f>
        <v>-</v>
      </c>
      <c r="G63" s="11" t="str">
        <f aca="false">IF(OR(C63="Nuova scheda",C63=""),"",M63&amp;" - "&amp;C63)</f>
        <v/>
      </c>
      <c r="H63" s="23" t="str">
        <f aca="false">IF(AND(D63="SI",E63="OK"),'52'!$B$24,"Processo non sottoposto a mappatura e valutazione del rischio")</f>
        <v>Processo non sottoposto a mappatura e valutazione del rischio</v>
      </c>
      <c r="I63" s="23" t="str">
        <f aca="false">IF(AND(D63="SI",E63="OK"),'52'!$B$40,"")</f>
        <v/>
      </c>
      <c r="J63" s="23" t="str">
        <f aca="false">IF(AND(D63="SI",E63="OK"),'52'!$B$44,"")</f>
        <v/>
      </c>
      <c r="L63" s="11" t="n">
        <v>52</v>
      </c>
      <c r="M63" s="13" t="str">
        <f aca="false">IF(L63&lt;&gt;0,TEXT(L63,"00"),"")</f>
        <v>52</v>
      </c>
      <c r="O63" s="12" t="n">
        <f aca="false">IF(AND(D63="SI",E63="OK"),IF(AND(J63&gt;0,J63&lt;=1),G63,),)</f>
        <v>0</v>
      </c>
      <c r="P63" s="12" t="n">
        <f aca="false">IF(AND(D63="SI",E63="OK"),IF(AND(J63&gt;1,J63&lt;=4),G63,),)</f>
        <v>0</v>
      </c>
      <c r="Q63" s="12" t="n">
        <f aca="false">IF(AND(D63="SI",E63="OK"),IF(AND(J63&gt;4,J63&lt;=9),G63,),)</f>
        <v>0</v>
      </c>
      <c r="R63" s="12" t="n">
        <f aca="false">IF(AND(D63="SI",E63="OK"),IF(AND(J63&gt;9,J63&lt;=16),G63,),)</f>
        <v>0</v>
      </c>
      <c r="S63" s="12" t="n">
        <f aca="false">IF(AND(D63="SI",E63="OK"),IF(AND(J63&gt;16,J63&lt;=25),G63,),)</f>
        <v>0</v>
      </c>
      <c r="T63" s="11" t="n">
        <v>52</v>
      </c>
      <c r="U63" s="0" t="str">
        <f aca="false">IF(AND(D63="SI",E63="OK",'52'!$A$47&lt;&gt;""),M63&amp;" - "&amp;C63,"")</f>
        <v/>
      </c>
      <c r="V63" s="11" t="str">
        <f aca="false">IF(AND(U63&lt;&gt;"",'52'!$A$47&lt;&gt;""),'52'!$A$47,"")</f>
        <v/>
      </c>
    </row>
    <row r="64" customFormat="false" ht="20.1" hidden="false" customHeight="true" outlineLevel="0" collapsed="false">
      <c r="B64" s="19" t="str">
        <f aca="false">IF(OR(C64="Nuova scheda",C64=""),"",T64)</f>
        <v/>
      </c>
      <c r="C64" s="20" t="str">
        <f aca="false">'53'!$A$3</f>
        <v>Nuova scheda</v>
      </c>
      <c r="D64" s="21" t="str">
        <f aca="false">'53'!$F$2</f>
        <v>NO</v>
      </c>
      <c r="E64" s="21" t="str">
        <f aca="false">IF(D64="SI",IF('53'!$B$44="Presenti campi non compilati","Errore","OK"),"-")</f>
        <v>-</v>
      </c>
      <c r="F64" s="22" t="str">
        <f aca="false">IF(D64="SI",IF('53'!$A$47&lt;&gt;"","SI","NO"),"-")</f>
        <v>-</v>
      </c>
      <c r="G64" s="11" t="str">
        <f aca="false">IF(OR(C64="Nuova scheda",C64=""),"",M64&amp;" - "&amp;C64)</f>
        <v/>
      </c>
      <c r="H64" s="23" t="str">
        <f aca="false">IF(AND(D64="SI",E64="OK"),'53'!$B$24,"Processo non sottoposto a mappatura e valutazione del rischio")</f>
        <v>Processo non sottoposto a mappatura e valutazione del rischio</v>
      </c>
      <c r="I64" s="23" t="str">
        <f aca="false">IF(AND(D64="SI",E64="OK"),'53'!$B$40,"")</f>
        <v/>
      </c>
      <c r="J64" s="23" t="str">
        <f aca="false">IF(AND(D64="SI",E64="OK"),'53'!$B$44,"")</f>
        <v/>
      </c>
      <c r="L64" s="11" t="n">
        <v>53</v>
      </c>
      <c r="M64" s="13" t="str">
        <f aca="false">IF(L64&lt;&gt;0,TEXT(L64,"00"),"")</f>
        <v>53</v>
      </c>
      <c r="O64" s="12" t="n">
        <f aca="false">IF(AND(D64="SI",E64="OK"),IF(AND(J64&gt;0,J64&lt;=1),G64,),)</f>
        <v>0</v>
      </c>
      <c r="P64" s="12" t="n">
        <f aca="false">IF(AND(D64="SI",E64="OK"),IF(AND(J64&gt;1,J64&lt;=4),G64,),)</f>
        <v>0</v>
      </c>
      <c r="Q64" s="12" t="n">
        <f aca="false">IF(AND(D64="SI",E64="OK"),IF(AND(J64&gt;4,J64&lt;=9),G64,),)</f>
        <v>0</v>
      </c>
      <c r="R64" s="12" t="n">
        <f aca="false">IF(AND(D64="SI",E64="OK"),IF(AND(J64&gt;9,J64&lt;=16),G64,),)</f>
        <v>0</v>
      </c>
      <c r="S64" s="12" t="n">
        <f aca="false">IF(AND(D64="SI",E64="OK"),IF(AND(J64&gt;16,J64&lt;=25),G64,),)</f>
        <v>0</v>
      </c>
      <c r="T64" s="11" t="n">
        <v>53</v>
      </c>
      <c r="U64" s="0" t="str">
        <f aca="false">IF(AND(D64="SI",E64="OK",'53'!$A$47&lt;&gt;""),M64&amp;" - "&amp;C64,"")</f>
        <v/>
      </c>
      <c r="V64" s="11" t="str">
        <f aca="false">IF(AND(U64&lt;&gt;"",'53'!$A$47&lt;&gt;""),'53'!$A$47,"")</f>
        <v/>
      </c>
    </row>
  </sheetData>
  <sheetProtection sheet="true" password="b9b0" objects="true" scenarios="true" pivotTables="false"/>
  <mergeCells count="5">
    <mergeCell ref="B2:D2"/>
    <mergeCell ref="B4:D4"/>
    <mergeCell ref="B5:D5"/>
    <mergeCell ref="B6:D6"/>
    <mergeCell ref="B8:D8"/>
  </mergeCells>
  <hyperlinks>
    <hyperlink ref="F6" location="'Prospetto Finale'!A1" display="Vai al prospetto finale"/>
    <hyperlink ref="F8" location="'Misure riduzione del rischio'!A1" display="Vai alle Misure riduzione rischio"/>
  </hyperlink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pageSetUpPr fitToPage="true"/>
  </sheetPr>
  <dimension ref="A1:H62"/>
  <sheetViews>
    <sheetView showFormulas="false" showGridLines="true" showRowColHeaders="true" showZeros="true" rightToLeft="false" tabSelected="false" showOutlineSymbols="true" defaultGridColor="true" view="pageBreakPreview" topLeftCell="A40" colorId="64" zoomScale="80" zoomScaleNormal="100" zoomScalePageLayoutView="80" workbookViewId="0">
      <selection pane="topLeft" activeCell="F2" activeCellId="0" sqref="F2"/>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Schede'!B18,"non utilizzata")</f>
        <v>7</v>
      </c>
      <c r="D2" s="65" t="s">
        <v>133</v>
      </c>
      <c r="E2" s="65"/>
      <c r="F2" s="66" t="s">
        <v>134</v>
      </c>
      <c r="H2" s="0" t="s">
        <v>134</v>
      </c>
    </row>
    <row r="3" customFormat="false" ht="45" hidden="false" customHeight="true" outlineLevel="0" collapsed="false">
      <c r="A3" s="67" t="s">
        <v>214</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147</v>
      </c>
      <c r="G7" s="76" t="s">
        <v>145</v>
      </c>
      <c r="H7" s="0" t="n">
        <v>2</v>
      </c>
    </row>
    <row r="8" customFormat="false" ht="30" hidden="false" customHeight="true" outlineLevel="0" collapsed="false">
      <c r="A8" s="77" t="s">
        <v>146</v>
      </c>
      <c r="B8" s="78" t="n">
        <f aca="false">VLOOKUP(B7,G5:H10,2,0)</f>
        <v>3</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163</v>
      </c>
      <c r="G13" s="79" t="s">
        <v>140</v>
      </c>
      <c r="H13" s="0" t="s">
        <v>141</v>
      </c>
    </row>
    <row r="14" customFormat="false" ht="30" hidden="false" customHeight="true" outlineLevel="0" collapsed="false">
      <c r="A14" s="82" t="s">
        <v>146</v>
      </c>
      <c r="B14" s="78" t="n">
        <f aca="false">VLOOKUP(B13,G17:H20,2,0)</f>
        <v>3</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3</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3.75</v>
      </c>
    </row>
    <row r="45" customFormat="false" ht="30" hidden="false" customHeight="true" outlineLevel="0" collapsed="false">
      <c r="A45" s="97"/>
      <c r="B45" s="98"/>
    </row>
    <row r="46" customFormat="false" ht="30" hidden="false" customHeight="true" outlineLevel="0" collapsed="false">
      <c r="A46" s="68" t="s">
        <v>197</v>
      </c>
      <c r="B46" s="68"/>
    </row>
    <row r="47" customFormat="false" ht="63.75" hidden="false" customHeight="true" outlineLevel="0" collapsed="false">
      <c r="A47" s="96" t="s">
        <v>96</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11.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31" colorId="64" zoomScale="80" zoomScaleNormal="100" zoomScalePageLayoutView="80" workbookViewId="0">
      <selection pane="topLeft" activeCell="F2" activeCellId="0" sqref="F2"/>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Schede'!B19,"non utilizzata")</f>
        <v>8</v>
      </c>
      <c r="D2" s="65" t="s">
        <v>133</v>
      </c>
      <c r="E2" s="65"/>
      <c r="F2" s="66" t="s">
        <v>134</v>
      </c>
      <c r="H2" s="0" t="s">
        <v>134</v>
      </c>
    </row>
    <row r="3" customFormat="false" ht="45" hidden="false" customHeight="true" outlineLevel="0" collapsed="false">
      <c r="A3" s="67" t="s">
        <v>215</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149</v>
      </c>
      <c r="G7" s="76" t="s">
        <v>145</v>
      </c>
      <c r="H7" s="0" t="n">
        <v>2</v>
      </c>
    </row>
    <row r="8" customFormat="false" ht="30" hidden="false" customHeight="true" outlineLevel="0" collapsed="false">
      <c r="A8" s="77" t="s">
        <v>146</v>
      </c>
      <c r="B8" s="78" t="n">
        <f aca="false">VLOOKUP(B7,G5:H10,2,0)</f>
        <v>4</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2.5</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183</v>
      </c>
      <c r="G35" s="88" t="s">
        <v>184</v>
      </c>
      <c r="H35" s="0" t="n">
        <v>4</v>
      </c>
    </row>
    <row r="36" customFormat="false" ht="30" hidden="false" customHeight="true" outlineLevel="0" collapsed="false">
      <c r="A36" s="86" t="s">
        <v>146</v>
      </c>
      <c r="B36" s="87" t="n">
        <f aca="false">VLOOKUP(B35,G48:H54,2,0)</f>
        <v>1</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3.75</v>
      </c>
    </row>
    <row r="45" customFormat="false" ht="30" hidden="false" customHeight="true" outlineLevel="0" collapsed="false">
      <c r="A45" s="97"/>
      <c r="B45" s="98"/>
    </row>
    <row r="46" customFormat="false" ht="30" hidden="false" customHeight="true" outlineLevel="0" collapsed="false">
      <c r="A46" s="68" t="s">
        <v>197</v>
      </c>
      <c r="B46" s="68"/>
    </row>
    <row r="47" customFormat="false" ht="80.25" hidden="false" customHeight="true" outlineLevel="0" collapsed="false">
      <c r="A47" s="96" t="s">
        <v>216</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12.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40" colorId="64" zoomScale="80" zoomScaleNormal="100" zoomScalePageLayoutView="80" workbookViewId="0">
      <selection pane="topLeft" activeCell="J9" activeCellId="0" sqref="J9"/>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Schede'!B20,"non utilizzata")</f>
        <v>9</v>
      </c>
      <c r="D2" s="65" t="s">
        <v>133</v>
      </c>
      <c r="E2" s="65"/>
      <c r="F2" s="66" t="s">
        <v>134</v>
      </c>
      <c r="H2" s="0" t="s">
        <v>134</v>
      </c>
    </row>
    <row r="3" customFormat="false" ht="45" hidden="false" customHeight="true" outlineLevel="0" collapsed="false">
      <c r="A3" s="67" t="s">
        <v>217</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152</v>
      </c>
      <c r="G7" s="76" t="s">
        <v>145</v>
      </c>
      <c r="H7" s="0" t="n">
        <v>2</v>
      </c>
    </row>
    <row r="8" customFormat="false" ht="30" hidden="false" customHeight="true" outlineLevel="0" collapsed="false">
      <c r="A8" s="77" t="s">
        <v>146</v>
      </c>
      <c r="B8" s="78" t="n">
        <f aca="false">VLOOKUP(B7,G5:H10,2,0)</f>
        <v>5</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163</v>
      </c>
      <c r="G13" s="79" t="s">
        <v>140</v>
      </c>
      <c r="H13" s="0" t="s">
        <v>141</v>
      </c>
    </row>
    <row r="14" customFormat="false" ht="30" hidden="false" customHeight="true" outlineLevel="0" collapsed="false">
      <c r="A14" s="82" t="s">
        <v>146</v>
      </c>
      <c r="B14" s="78" t="n">
        <f aca="false">VLOOKUP(B13,G17:H20,2,0)</f>
        <v>3</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176</v>
      </c>
      <c r="G19" s="88" t="s">
        <v>163</v>
      </c>
      <c r="H19" s="0" t="n">
        <v>3</v>
      </c>
    </row>
    <row r="20" customFormat="false" ht="30" hidden="false" customHeight="true" outlineLevel="0" collapsed="false">
      <c r="A20" s="86" t="s">
        <v>146</v>
      </c>
      <c r="B20" s="87" t="n">
        <f aca="false">VLOOKUP(B19,G27:H29,2,0)</f>
        <v>5</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4</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190</v>
      </c>
      <c r="G29" s="88" t="s">
        <v>176</v>
      </c>
      <c r="H29" s="0" t="n">
        <v>5</v>
      </c>
    </row>
    <row r="30" customFormat="false" ht="30" hidden="false" customHeight="true" outlineLevel="0" collapsed="false">
      <c r="A30" s="86" t="s">
        <v>146</v>
      </c>
      <c r="B30" s="87" t="n">
        <f aca="false">VLOOKUP(B29,G38:H43,2,0)</f>
        <v>2</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183</v>
      </c>
      <c r="G35" s="88" t="s">
        <v>184</v>
      </c>
      <c r="H35" s="0" t="n">
        <v>4</v>
      </c>
    </row>
    <row r="36" customFormat="false" ht="30" hidden="false" customHeight="true" outlineLevel="0" collapsed="false">
      <c r="A36" s="86" t="s">
        <v>146</v>
      </c>
      <c r="B36" s="87" t="n">
        <f aca="false">VLOOKUP(B35,G48:H54,2,0)</f>
        <v>1</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1.75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7</v>
      </c>
    </row>
    <row r="45" customFormat="false" ht="30" hidden="false" customHeight="true" outlineLevel="0" collapsed="false">
      <c r="A45" s="97"/>
      <c r="B45" s="98"/>
    </row>
    <row r="46" customFormat="false" ht="30" hidden="false" customHeight="true" outlineLevel="0" collapsed="false">
      <c r="A46" s="68" t="s">
        <v>197</v>
      </c>
      <c r="B46" s="68"/>
    </row>
    <row r="47" customFormat="false" ht="69" hidden="false" customHeight="true" outlineLevel="0" collapsed="false">
      <c r="A47" s="96" t="s">
        <v>98</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13.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Schede'!B21,"non utilizzata")</f>
        <v>10</v>
      </c>
      <c r="D2" s="65" t="s">
        <v>133</v>
      </c>
      <c r="E2" s="65"/>
      <c r="F2" s="66" t="s">
        <v>134</v>
      </c>
      <c r="H2" s="0" t="s">
        <v>134</v>
      </c>
    </row>
    <row r="3" customFormat="false" ht="45" hidden="false" customHeight="true" outlineLevel="0" collapsed="false">
      <c r="A3" s="67" t="s">
        <v>218</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149</v>
      </c>
      <c r="G7" s="76" t="s">
        <v>145</v>
      </c>
      <c r="H7" s="0" t="n">
        <v>2</v>
      </c>
    </row>
    <row r="8" customFormat="false" ht="30" hidden="false" customHeight="true" outlineLevel="0" collapsed="false">
      <c r="A8" s="77" t="s">
        <v>146</v>
      </c>
      <c r="B8" s="78" t="n">
        <f aca="false">VLOOKUP(B7,G5:H10,2,0)</f>
        <v>4</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163</v>
      </c>
      <c r="G13" s="79" t="s">
        <v>140</v>
      </c>
      <c r="H13" s="0" t="s">
        <v>141</v>
      </c>
    </row>
    <row r="14" customFormat="false" ht="30" hidden="false" customHeight="true" outlineLevel="0" collapsed="false">
      <c r="A14" s="82" t="s">
        <v>146</v>
      </c>
      <c r="B14" s="78" t="n">
        <f aca="false">VLOOKUP(B13,G17:H20,2,0)</f>
        <v>3</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176</v>
      </c>
      <c r="G19" s="88" t="s">
        <v>163</v>
      </c>
      <c r="H19" s="0" t="n">
        <v>3</v>
      </c>
    </row>
    <row r="20" customFormat="false" ht="30" hidden="false" customHeight="true" outlineLevel="0" collapsed="false">
      <c r="A20" s="86" t="s">
        <v>146</v>
      </c>
      <c r="B20" s="87" t="n">
        <f aca="false">VLOOKUP(B19,G27:H29,2,0)</f>
        <v>5</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3.83333333333333</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190</v>
      </c>
      <c r="G29" s="88" t="s">
        <v>176</v>
      </c>
      <c r="H29" s="0" t="n">
        <v>5</v>
      </c>
    </row>
    <row r="30" customFormat="false" ht="30" hidden="false" customHeight="true" outlineLevel="0" collapsed="false">
      <c r="A30" s="86" t="s">
        <v>146</v>
      </c>
      <c r="B30" s="87" t="n">
        <f aca="false">VLOOKUP(B29,G38:H43,2,0)</f>
        <v>2</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183</v>
      </c>
      <c r="G35" s="88" t="s">
        <v>184</v>
      </c>
      <c r="H35" s="0" t="n">
        <v>4</v>
      </c>
    </row>
    <row r="36" customFormat="false" ht="30" hidden="false" customHeight="true" outlineLevel="0" collapsed="false">
      <c r="A36" s="86" t="s">
        <v>146</v>
      </c>
      <c r="B36" s="87" t="n">
        <f aca="false">VLOOKUP(B35,G48:H54,2,0)</f>
        <v>1</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1.75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6.70833333333333</v>
      </c>
    </row>
    <row r="45" customFormat="false" ht="30" hidden="false" customHeight="true" outlineLevel="0" collapsed="false">
      <c r="A45" s="97"/>
      <c r="B45" s="98"/>
    </row>
    <row r="46" customFormat="false" ht="30" hidden="false" customHeight="true" outlineLevel="0" collapsed="false">
      <c r="A46" s="68" t="s">
        <v>197</v>
      </c>
      <c r="B46" s="68"/>
    </row>
    <row r="47" customFormat="false" ht="68.25" hidden="false" customHeight="true" outlineLevel="0" collapsed="false">
      <c r="A47" s="96" t="s">
        <v>98</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14.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37" colorId="64" zoomScale="80" zoomScaleNormal="100" zoomScalePageLayoutView="80" workbookViewId="0">
      <selection pane="topLeft" activeCell="B1" activeCellId="0" sqref="B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Schede'!B22,"non utilizzata")</f>
        <v>11</v>
      </c>
      <c r="D2" s="65" t="s">
        <v>133</v>
      </c>
      <c r="E2" s="65"/>
      <c r="F2" s="66" t="s">
        <v>134</v>
      </c>
      <c r="H2" s="0" t="s">
        <v>134</v>
      </c>
    </row>
    <row r="3" customFormat="false" ht="45" hidden="false" customHeight="true" outlineLevel="0" collapsed="false">
      <c r="A3" s="67" t="s">
        <v>219</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143</v>
      </c>
      <c r="G7" s="76" t="s">
        <v>145</v>
      </c>
      <c r="H7" s="0" t="n">
        <v>2</v>
      </c>
    </row>
    <row r="8" customFormat="false" ht="30" hidden="false" customHeight="true" outlineLevel="0" collapsed="false">
      <c r="A8" s="77" t="s">
        <v>146</v>
      </c>
      <c r="B8" s="78" t="n">
        <f aca="false">VLOOKUP(B7,G5:H10,2,0)</f>
        <v>1</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2</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206</v>
      </c>
      <c r="G38" s="79" t="s">
        <v>140</v>
      </c>
      <c r="H38" s="0" t="s">
        <v>141</v>
      </c>
    </row>
    <row r="39" customFormat="false" ht="30" hidden="false" customHeight="true" outlineLevel="0" collapsed="false">
      <c r="A39" s="86" t="s">
        <v>146</v>
      </c>
      <c r="B39" s="87" t="n">
        <f aca="false">VLOOKUP(B38,G56:H61,2,0)</f>
        <v>5</v>
      </c>
      <c r="G39" s="79" t="s">
        <v>175</v>
      </c>
      <c r="H39" s="0" t="n">
        <v>1</v>
      </c>
    </row>
    <row r="40" customFormat="false" ht="30" hidden="false" customHeight="true" outlineLevel="0" collapsed="false">
      <c r="A40" s="93" t="s">
        <v>189</v>
      </c>
      <c r="B40" s="91" t="n">
        <f aca="false">IFERROR((B30+B33+B36+B39)/4,"-")</f>
        <v>1.75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3.5</v>
      </c>
    </row>
    <row r="45" customFormat="false" ht="30" hidden="false" customHeight="true" outlineLevel="0" collapsed="false">
      <c r="A45" s="97"/>
      <c r="B45" s="98"/>
    </row>
    <row r="46" customFormat="false" ht="30" hidden="false" customHeight="true" outlineLevel="0" collapsed="false">
      <c r="A46" s="68" t="s">
        <v>197</v>
      </c>
      <c r="B46" s="68"/>
    </row>
    <row r="47" customFormat="false" ht="34.5" hidden="false" customHeight="true" outlineLevel="0" collapsed="false">
      <c r="A47" s="96" t="s">
        <v>99</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15.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40"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Schede'!B23,"non utilizzata")</f>
        <v>12</v>
      </c>
      <c r="D2" s="65" t="s">
        <v>133</v>
      </c>
      <c r="E2" s="65"/>
      <c r="F2" s="66" t="s">
        <v>134</v>
      </c>
      <c r="H2" s="0" t="s">
        <v>134</v>
      </c>
    </row>
    <row r="3" customFormat="false" ht="45" hidden="false" customHeight="true" outlineLevel="0" collapsed="false">
      <c r="A3" s="67" t="s">
        <v>220</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145</v>
      </c>
      <c r="G7" s="76" t="s">
        <v>145</v>
      </c>
      <c r="H7" s="0" t="n">
        <v>2</v>
      </c>
    </row>
    <row r="8" customFormat="false" ht="30" hidden="false" customHeight="true" outlineLevel="0" collapsed="false">
      <c r="A8" s="77" t="s">
        <v>146</v>
      </c>
      <c r="B8" s="78" t="n">
        <f aca="false">VLOOKUP(B7,G5:H10,2,0)</f>
        <v>2</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2.16666666666667</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206</v>
      </c>
      <c r="G38" s="79" t="s">
        <v>140</v>
      </c>
      <c r="H38" s="0" t="s">
        <v>141</v>
      </c>
    </row>
    <row r="39" customFormat="false" ht="30" hidden="false" customHeight="true" outlineLevel="0" collapsed="false">
      <c r="A39" s="86" t="s">
        <v>146</v>
      </c>
      <c r="B39" s="87" t="n">
        <f aca="false">VLOOKUP(B38,G56:H61,2,0)</f>
        <v>5</v>
      </c>
      <c r="G39" s="79" t="s">
        <v>175</v>
      </c>
      <c r="H39" s="0" t="n">
        <v>1</v>
      </c>
    </row>
    <row r="40" customFormat="false" ht="30" hidden="false" customHeight="true" outlineLevel="0" collapsed="false">
      <c r="A40" s="93" t="s">
        <v>189</v>
      </c>
      <c r="B40" s="91" t="n">
        <f aca="false">IFERROR((B30+B33+B36+B39)/4,"-")</f>
        <v>1.75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3.79166666666667</v>
      </c>
    </row>
    <row r="45" customFormat="false" ht="30" hidden="false" customHeight="true" outlineLevel="0" collapsed="false">
      <c r="A45" s="97"/>
      <c r="B45" s="98"/>
    </row>
    <row r="46" customFormat="false" ht="30" hidden="false" customHeight="true" outlineLevel="0" collapsed="false">
      <c r="A46" s="68" t="s">
        <v>197</v>
      </c>
      <c r="B46" s="68"/>
    </row>
    <row r="47" customFormat="false" ht="69" hidden="false" customHeight="true" outlineLevel="0" collapsed="false">
      <c r="A47" s="96" t="s">
        <v>221</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16.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34" colorId="64" zoomScale="80" zoomScaleNormal="100" zoomScalePageLayoutView="80" workbookViewId="0">
      <selection pane="topLeft" activeCell="A3" activeCellId="0" sqref="A3"/>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Schede'!B24,"non utilizzata")</f>
        <v>13</v>
      </c>
      <c r="D2" s="65" t="s">
        <v>133</v>
      </c>
      <c r="E2" s="65"/>
      <c r="F2" s="66" t="s">
        <v>134</v>
      </c>
      <c r="H2" s="0" t="s">
        <v>134</v>
      </c>
    </row>
    <row r="3" customFormat="false" ht="45" hidden="false" customHeight="true" outlineLevel="0" collapsed="false">
      <c r="A3" s="67" t="s">
        <v>222</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145</v>
      </c>
      <c r="G7" s="76" t="s">
        <v>145</v>
      </c>
      <c r="H7" s="0" t="n">
        <v>2</v>
      </c>
    </row>
    <row r="8" customFormat="false" ht="30" hidden="false" customHeight="true" outlineLevel="0" collapsed="false">
      <c r="A8" s="77" t="s">
        <v>146</v>
      </c>
      <c r="B8" s="78" t="n">
        <f aca="false">VLOOKUP(B7,G5:H10,2,0)</f>
        <v>2</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2.16666666666667</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204</v>
      </c>
      <c r="G38" s="79" t="s">
        <v>140</v>
      </c>
      <c r="H38" s="0" t="s">
        <v>141</v>
      </c>
    </row>
    <row r="39" customFormat="false" ht="30" hidden="false" customHeight="true" outlineLevel="0" collapsed="false">
      <c r="A39" s="86" t="s">
        <v>146</v>
      </c>
      <c r="B39" s="87" t="n">
        <f aca="false">VLOOKUP(B38,G56:H61,2,0)</f>
        <v>2</v>
      </c>
      <c r="G39" s="79" t="s">
        <v>175</v>
      </c>
      <c r="H39" s="0" t="n">
        <v>1</v>
      </c>
    </row>
    <row r="40" customFormat="false" ht="30" hidden="false" customHeight="true" outlineLevel="0" collapsed="false">
      <c r="A40" s="93" t="s">
        <v>189</v>
      </c>
      <c r="B40" s="91" t="n">
        <f aca="false">IFERROR((B30+B33+B36+B39)/4,"-")</f>
        <v>1</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2.16666666666667</v>
      </c>
    </row>
    <row r="45" customFormat="false" ht="30" hidden="false" customHeight="true" outlineLevel="0" collapsed="false">
      <c r="A45" s="97"/>
      <c r="B45" s="98"/>
    </row>
    <row r="46" customFormat="false" ht="30" hidden="false" customHeight="true" outlineLevel="0" collapsed="false">
      <c r="A46" s="68" t="s">
        <v>197</v>
      </c>
      <c r="B46" s="68"/>
    </row>
    <row r="47" customFormat="false" ht="66.75" hidden="false" customHeight="true" outlineLevel="0" collapsed="false">
      <c r="A47" s="96" t="s">
        <v>223</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17.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F2" activeCellId="0" sqref="F2"/>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Schede'!B25,"non utilizzata")</f>
        <v>14</v>
      </c>
      <c r="D2" s="65" t="s">
        <v>133</v>
      </c>
      <c r="E2" s="65"/>
      <c r="F2" s="66" t="s">
        <v>134</v>
      </c>
      <c r="H2" s="0" t="s">
        <v>134</v>
      </c>
    </row>
    <row r="3" customFormat="false" ht="45" hidden="false" customHeight="true" outlineLevel="0" collapsed="false">
      <c r="A3" s="67" t="s">
        <v>224</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147</v>
      </c>
      <c r="G7" s="76" t="s">
        <v>145</v>
      </c>
      <c r="H7" s="0" t="n">
        <v>2</v>
      </c>
    </row>
    <row r="8" customFormat="false" ht="30" hidden="false" customHeight="true" outlineLevel="0" collapsed="false">
      <c r="A8" s="77" t="s">
        <v>146</v>
      </c>
      <c r="B8" s="78" t="n">
        <f aca="false">VLOOKUP(B7,G5:H10,2,0)</f>
        <v>3</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176</v>
      </c>
      <c r="G19" s="88" t="s">
        <v>163</v>
      </c>
      <c r="H19" s="0" t="n">
        <v>3</v>
      </c>
    </row>
    <row r="20" customFormat="false" ht="30" hidden="false" customHeight="true" outlineLevel="0" collapsed="false">
      <c r="A20" s="86" t="s">
        <v>146</v>
      </c>
      <c r="B20" s="87" t="n">
        <f aca="false">VLOOKUP(B19,G27:H29,2,0)</f>
        <v>5</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3.33333333333333</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204</v>
      </c>
      <c r="G38" s="79" t="s">
        <v>140</v>
      </c>
      <c r="H38" s="0" t="s">
        <v>141</v>
      </c>
    </row>
    <row r="39" customFormat="false" ht="30" hidden="false" customHeight="true" outlineLevel="0" collapsed="false">
      <c r="A39" s="86" t="s">
        <v>146</v>
      </c>
      <c r="B39" s="87" t="n">
        <f aca="false">VLOOKUP(B38,G56:H61,2,0)</f>
        <v>2</v>
      </c>
      <c r="G39" s="79" t="s">
        <v>175</v>
      </c>
      <c r="H39" s="0" t="n">
        <v>1</v>
      </c>
    </row>
    <row r="40" customFormat="false" ht="30" hidden="false" customHeight="true" outlineLevel="0" collapsed="false">
      <c r="A40" s="93" t="s">
        <v>189</v>
      </c>
      <c r="B40" s="91" t="n">
        <f aca="false">IFERROR((B30+B33+B36+B39)/4,"-")</f>
        <v>1</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3.33333333333333</v>
      </c>
    </row>
    <row r="45" customFormat="false" ht="30" hidden="false" customHeight="true" outlineLevel="0" collapsed="false">
      <c r="A45" s="97"/>
      <c r="B45" s="98"/>
    </row>
    <row r="46" customFormat="false" ht="30" hidden="false" customHeight="true" outlineLevel="0" collapsed="false">
      <c r="A46" s="68" t="s">
        <v>197</v>
      </c>
      <c r="B46" s="68"/>
    </row>
    <row r="47" customFormat="false" ht="84" hidden="false" customHeight="true" outlineLevel="0" collapsed="false">
      <c r="A47" s="96" t="s">
        <v>102</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18.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A3" activeCellId="0" sqref="A3"/>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Schede'!B26,"non utilizzata")</f>
        <v>15</v>
      </c>
      <c r="D2" s="65" t="s">
        <v>133</v>
      </c>
      <c r="E2" s="65"/>
      <c r="F2" s="66" t="s">
        <v>134</v>
      </c>
      <c r="H2" s="0" t="s">
        <v>134</v>
      </c>
    </row>
    <row r="3" customFormat="false" ht="45" hidden="false" customHeight="true" outlineLevel="0" collapsed="false">
      <c r="A3" s="67" t="s">
        <v>225</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149</v>
      </c>
      <c r="G7" s="76" t="s">
        <v>145</v>
      </c>
      <c r="H7" s="0" t="n">
        <v>2</v>
      </c>
    </row>
    <row r="8" customFormat="false" ht="30" hidden="false" customHeight="true" outlineLevel="0" collapsed="false">
      <c r="A8" s="77" t="s">
        <v>146</v>
      </c>
      <c r="B8" s="78" t="n">
        <f aca="false">VLOOKUP(B7,G5:H10,2,0)</f>
        <v>4</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176</v>
      </c>
      <c r="G19" s="88" t="s">
        <v>163</v>
      </c>
      <c r="H19" s="0" t="n">
        <v>3</v>
      </c>
    </row>
    <row r="20" customFormat="false" ht="30" hidden="false" customHeight="true" outlineLevel="0" collapsed="false">
      <c r="A20" s="86" t="s">
        <v>146</v>
      </c>
      <c r="B20" s="87" t="n">
        <f aca="false">VLOOKUP(B19,G27:H29,2,0)</f>
        <v>5</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3.16666666666667</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3.95833333333333</v>
      </c>
    </row>
    <row r="45" customFormat="false" ht="30" hidden="false" customHeight="true" outlineLevel="0" collapsed="false">
      <c r="A45" s="97"/>
      <c r="B45" s="98"/>
    </row>
    <row r="46" customFormat="false" ht="30" hidden="false" customHeight="true" outlineLevel="0" collapsed="false">
      <c r="A46" s="68" t="s">
        <v>197</v>
      </c>
      <c r="B46" s="68"/>
    </row>
    <row r="47" customFormat="false" ht="51.75" hidden="false" customHeight="true" outlineLevel="0" collapsed="false">
      <c r="A47" s="96" t="s">
        <v>226</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19.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Schede'!B27,"non utilizzata")</f>
        <v>16</v>
      </c>
      <c r="D2" s="65" t="s">
        <v>133</v>
      </c>
      <c r="E2" s="65"/>
      <c r="F2" s="66" t="s">
        <v>134</v>
      </c>
      <c r="H2" s="0" t="s">
        <v>134</v>
      </c>
    </row>
    <row r="3" customFormat="false" ht="45" hidden="false" customHeight="true" outlineLevel="0" collapsed="false">
      <c r="A3" s="67" t="s">
        <v>227</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152</v>
      </c>
      <c r="G7" s="76" t="s">
        <v>145</v>
      </c>
      <c r="H7" s="0" t="n">
        <v>2</v>
      </c>
    </row>
    <row r="8" customFormat="false" ht="30" hidden="false" customHeight="true" outlineLevel="0" collapsed="false">
      <c r="A8" s="77" t="s">
        <v>146</v>
      </c>
      <c r="B8" s="78" t="n">
        <f aca="false">VLOOKUP(B7,G5:H10,2,0)</f>
        <v>5</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176</v>
      </c>
      <c r="G19" s="88" t="s">
        <v>163</v>
      </c>
      <c r="H19" s="0" t="n">
        <v>3</v>
      </c>
    </row>
    <row r="20" customFormat="false" ht="30" hidden="false" customHeight="true" outlineLevel="0" collapsed="false">
      <c r="A20" s="86" t="s">
        <v>146</v>
      </c>
      <c r="B20" s="87" t="n">
        <f aca="false">VLOOKUP(B19,G27:H29,2,0)</f>
        <v>5</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179</v>
      </c>
      <c r="G22" s="79" t="s">
        <v>140</v>
      </c>
      <c r="H22" s="0" t="s">
        <v>141</v>
      </c>
    </row>
    <row r="23" customFormat="false" ht="30" hidden="false" customHeight="true" outlineLevel="0" collapsed="false">
      <c r="A23" s="86" t="s">
        <v>146</v>
      </c>
      <c r="B23" s="87" t="n">
        <f aca="false">VLOOKUP(B22,G31:H36,2,0)</f>
        <v>2</v>
      </c>
      <c r="G23" s="88" t="s">
        <v>168</v>
      </c>
      <c r="H23" s="0" t="n">
        <v>1</v>
      </c>
    </row>
    <row r="24" customFormat="false" ht="30" hidden="false" customHeight="true" outlineLevel="0" collapsed="false">
      <c r="A24" s="90" t="s">
        <v>169</v>
      </c>
      <c r="B24" s="91" t="n">
        <f aca="false">IFERROR((B8+B11+B14+B17+B20+B23)/6,"-")</f>
        <v>3.83333333333333</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4.79166666666667</v>
      </c>
    </row>
    <row r="45" customFormat="false" ht="30" hidden="false" customHeight="true" outlineLevel="0" collapsed="false">
      <c r="A45" s="97"/>
      <c r="B45" s="98"/>
    </row>
    <row r="46" customFormat="false" ht="30" hidden="false" customHeight="true" outlineLevel="0" collapsed="false">
      <c r="A46" s="68" t="s">
        <v>197</v>
      </c>
      <c r="B46" s="68"/>
    </row>
    <row r="47" customFormat="false" ht="69" hidden="false" customHeight="true" outlineLevel="0" collapsed="false">
      <c r="A47" s="96" t="s">
        <v>228</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2.xml><?xml version="1.0" encoding="utf-8"?>
<worksheet xmlns="http://schemas.openxmlformats.org/spreadsheetml/2006/main" xmlns:r="http://schemas.openxmlformats.org/officeDocument/2006/relationships">
  <sheetPr filterMode="false">
    <pageSetUpPr fitToPage="true"/>
  </sheetPr>
  <dimension ref="A1:H69"/>
  <sheetViews>
    <sheetView showFormulas="false" showGridLines="true" showRowColHeaders="true" showZeros="true" rightToLeft="false" tabSelected="false" showOutlineSymbols="true" defaultGridColor="true" view="pageBreakPreview" topLeftCell="A70" colorId="64" zoomScale="80" zoomScaleNormal="100" zoomScalePageLayoutView="80" workbookViewId="0">
      <selection pane="topLeft" activeCell="G98" activeCellId="0" sqref="G98"/>
    </sheetView>
  </sheetViews>
  <sheetFormatPr defaultRowHeight="15" zeroHeight="false" outlineLevelRow="0" outlineLevelCol="0"/>
  <cols>
    <col collapsed="false" customWidth="true" hidden="false" outlineLevel="0" max="1" min="1" style="27" width="3.29"/>
    <col collapsed="false" customWidth="true" hidden="false" outlineLevel="0" max="2" min="2" style="0" width="123.43"/>
    <col collapsed="false" customWidth="true" hidden="false" outlineLevel="0" max="3" min="3" style="28" width="16.29"/>
    <col collapsed="false" customWidth="true" hidden="false" outlineLevel="0" max="4" min="4" style="28" width="18"/>
    <col collapsed="false" customWidth="true" hidden="false" outlineLevel="0" max="5" min="5" style="28" width="15"/>
    <col collapsed="false" customWidth="true" hidden="false" outlineLevel="0" max="6" min="6" style="29" width="5.86"/>
    <col collapsed="false" customWidth="true" hidden="false" outlineLevel="0" max="7" min="7" style="0" width="0.86"/>
    <col collapsed="false" customWidth="true" hidden="false" outlineLevel="0" max="8" min="8" style="0" width="18.71"/>
    <col collapsed="false" customWidth="true" hidden="false" outlineLevel="0" max="9" min="9" style="0" width="42.86"/>
    <col collapsed="false" customWidth="true" hidden="false" outlineLevel="0" max="10" min="10" style="0" width="41.71"/>
    <col collapsed="false" customWidth="true" hidden="false" outlineLevel="0" max="11" min="11" style="0" width="44.14"/>
    <col collapsed="false" customWidth="true" hidden="false" outlineLevel="0" max="12" min="12" style="0" width="42.57"/>
    <col collapsed="false" customWidth="true" hidden="false" outlineLevel="0" max="13" min="13" style="0" width="70"/>
    <col collapsed="false" customWidth="true" hidden="false" outlineLevel="0" max="14" min="14" style="0" width="49.86"/>
    <col collapsed="false" customWidth="true" hidden="false" outlineLevel="0" max="15" min="15" style="0" width="71.29"/>
    <col collapsed="false" customWidth="true" hidden="false" outlineLevel="0" max="16" min="16" style="0" width="38.57"/>
    <col collapsed="false" customWidth="true" hidden="false" outlineLevel="0" max="17" min="17" style="0" width="23.42"/>
    <col collapsed="false" customWidth="true" hidden="false" outlineLevel="0" max="18" min="18" style="0" width="24.29"/>
    <col collapsed="false" customWidth="true" hidden="false" outlineLevel="0" max="19" min="19" style="0" width="30.14"/>
    <col collapsed="false" customWidth="true" hidden="false" outlineLevel="0" max="20" min="20" style="0" width="46.86"/>
    <col collapsed="false" customWidth="true" hidden="false" outlineLevel="0" max="21" min="21" style="0" width="20.99"/>
    <col collapsed="false" customWidth="true" hidden="false" outlineLevel="0" max="22" min="22" style="0" width="30.7"/>
    <col collapsed="false" customWidth="true" hidden="false" outlineLevel="0" max="23" min="23" style="0" width="44.14"/>
    <col collapsed="false" customWidth="true" hidden="false" outlineLevel="0" max="24" min="24" style="0" width="31.28"/>
    <col collapsed="false" customWidth="true" hidden="false" outlineLevel="0" max="25" min="25" style="0" width="26.58"/>
    <col collapsed="false" customWidth="true" hidden="false" outlineLevel="0" max="26" min="26" style="0" width="25"/>
    <col collapsed="false" customWidth="true" hidden="false" outlineLevel="0" max="27" min="27" style="0" width="37.71"/>
    <col collapsed="false" customWidth="true" hidden="false" outlineLevel="0" max="28" min="28" style="0" width="34.58"/>
    <col collapsed="false" customWidth="true" hidden="false" outlineLevel="0" max="29" min="29" style="0" width="24.57"/>
    <col collapsed="false" customWidth="true" hidden="false" outlineLevel="0" max="30" min="30" style="0" width="22.14"/>
    <col collapsed="false" customWidth="true" hidden="false" outlineLevel="0" max="31" min="31" style="0" width="44.85"/>
    <col collapsed="false" customWidth="true" hidden="false" outlineLevel="0" max="32" min="32" style="0" width="39.14"/>
    <col collapsed="false" customWidth="true" hidden="false" outlineLevel="0" max="33" min="33" style="0" width="73.86"/>
    <col collapsed="false" customWidth="true" hidden="false" outlineLevel="0" max="34" min="34" style="0" width="72.01"/>
    <col collapsed="false" customWidth="true" hidden="false" outlineLevel="0" max="35" min="35" style="0" width="53.14"/>
    <col collapsed="false" customWidth="true" hidden="false" outlineLevel="0" max="36" min="36" style="0" width="22.14"/>
    <col collapsed="false" customWidth="true" hidden="false" outlineLevel="0" max="37" min="37" style="0" width="26.71"/>
    <col collapsed="false" customWidth="true" hidden="false" outlineLevel="0" max="38" min="38" style="0" width="32.15"/>
    <col collapsed="false" customWidth="true" hidden="false" outlineLevel="0" max="39" min="39" style="0" width="32.42"/>
    <col collapsed="false" customWidth="true" hidden="false" outlineLevel="0" max="40" min="40" style="0" width="37.57"/>
    <col collapsed="false" customWidth="true" hidden="false" outlineLevel="0" max="41" min="41" style="0" width="36.85"/>
    <col collapsed="false" customWidth="true" hidden="false" outlineLevel="0" max="42" min="42" style="0" width="23.71"/>
    <col collapsed="false" customWidth="true" hidden="false" outlineLevel="0" max="43" min="43" style="0" width="32.15"/>
    <col collapsed="false" customWidth="true" hidden="false" outlineLevel="0" max="1025" min="44" style="0" width="8.67"/>
  </cols>
  <sheetData>
    <row r="1" customFormat="false" ht="31.5" hidden="false" customHeight="true" outlineLevel="0" collapsed="false">
      <c r="A1" s="30" t="s">
        <v>23</v>
      </c>
      <c r="B1" s="30"/>
      <c r="C1" s="30"/>
      <c r="D1" s="30"/>
      <c r="E1" s="30"/>
      <c r="F1" s="30"/>
    </row>
    <row r="2" customFormat="false" ht="19.5" hidden="false" customHeight="false" outlineLevel="0" collapsed="false">
      <c r="A2" s="31" t="s">
        <v>24</v>
      </c>
      <c r="B2" s="31"/>
      <c r="C2" s="31"/>
      <c r="D2" s="31"/>
      <c r="E2" s="31"/>
      <c r="F2" s="31"/>
      <c r="H2" s="6" t="s">
        <v>25</v>
      </c>
    </row>
    <row r="3" customFormat="false" ht="10.5" hidden="false" customHeight="true" outlineLevel="0" collapsed="false">
      <c r="A3" s="32"/>
      <c r="B3" s="32"/>
      <c r="C3" s="33"/>
      <c r="D3" s="33"/>
      <c r="E3" s="33"/>
      <c r="F3" s="32"/>
      <c r="H3" s="34"/>
    </row>
    <row r="4" customFormat="false" ht="51.75" hidden="false" customHeight="true" outlineLevel="0" collapsed="false">
      <c r="A4" s="35" t="s">
        <v>26</v>
      </c>
      <c r="B4" s="35"/>
      <c r="C4" s="35"/>
      <c r="D4" s="35"/>
      <c r="E4" s="35"/>
      <c r="F4" s="35"/>
      <c r="H4" s="6" t="s">
        <v>6</v>
      </c>
    </row>
    <row r="5" customFormat="false" ht="7.5" hidden="false" customHeight="true" outlineLevel="0" collapsed="false">
      <c r="A5" s="36"/>
      <c r="B5" s="37"/>
      <c r="C5" s="38"/>
      <c r="D5" s="38"/>
      <c r="E5" s="38"/>
      <c r="F5" s="39"/>
    </row>
    <row r="6" customFormat="false" ht="36.75" hidden="false" customHeight="true" outlineLevel="0" collapsed="false"/>
    <row r="7" customFormat="false" ht="4.5" hidden="false" customHeight="true" outlineLevel="0" collapsed="false">
      <c r="A7" s="40"/>
    </row>
    <row r="8" customFormat="false" ht="12.75" hidden="false" customHeight="true" outlineLevel="0" collapsed="false">
      <c r="A8" s="40"/>
    </row>
    <row r="9" customFormat="false" ht="3" hidden="false" customHeight="true" outlineLevel="0" collapsed="false">
      <c r="A9" s="41"/>
    </row>
    <row r="10" customFormat="false" ht="15" hidden="false" customHeight="false" outlineLevel="0" collapsed="false">
      <c r="A10" s="42" t="s">
        <v>27</v>
      </c>
      <c r="B10" s="42"/>
      <c r="C10" s="42"/>
      <c r="D10" s="42"/>
      <c r="E10" s="42"/>
      <c r="F10" s="42"/>
    </row>
    <row r="11" customFormat="false" ht="15" hidden="false" customHeight="true" outlineLevel="0" collapsed="false">
      <c r="A11" s="43" t="s">
        <v>28</v>
      </c>
      <c r="B11" s="43"/>
      <c r="C11" s="43"/>
      <c r="D11" s="43"/>
      <c r="E11" s="43"/>
      <c r="F11" s="43"/>
    </row>
    <row r="12" customFormat="false" ht="30" hidden="false" customHeight="true" outlineLevel="0" collapsed="false">
      <c r="A12" s="43" t="s">
        <v>29</v>
      </c>
      <c r="B12" s="43"/>
      <c r="C12" s="43"/>
      <c r="D12" s="43"/>
      <c r="E12" s="43"/>
      <c r="F12" s="43"/>
    </row>
    <row r="13" customFormat="false" ht="20.25" hidden="false" customHeight="true" outlineLevel="0" collapsed="false">
      <c r="A13" s="43" t="s">
        <v>30</v>
      </c>
      <c r="B13" s="43"/>
      <c r="C13" s="43"/>
      <c r="D13" s="43"/>
      <c r="E13" s="43"/>
      <c r="F13" s="43"/>
    </row>
    <row r="14" customFormat="false" ht="16.5" hidden="false" customHeight="true" outlineLevel="0" collapsed="false">
      <c r="A14" s="43" t="s">
        <v>31</v>
      </c>
      <c r="B14" s="43"/>
      <c r="C14" s="43"/>
      <c r="D14" s="43"/>
      <c r="E14" s="43"/>
      <c r="F14" s="43"/>
    </row>
    <row r="15" customFormat="false" ht="23.25" hidden="false" customHeight="true" outlineLevel="0" collapsed="false">
      <c r="A15" s="44" t="s">
        <v>32</v>
      </c>
      <c r="B15" s="44"/>
      <c r="C15" s="44"/>
      <c r="D15" s="44"/>
      <c r="E15" s="44"/>
      <c r="F15" s="44"/>
    </row>
    <row r="16" customFormat="false" ht="20.25" hidden="false" customHeight="true" outlineLevel="0" collapsed="false">
      <c r="A16" s="45" t="s">
        <v>33</v>
      </c>
      <c r="B16" s="45"/>
      <c r="C16" s="45"/>
      <c r="D16" s="45"/>
      <c r="E16" s="45"/>
      <c r="F16" s="45"/>
    </row>
    <row r="17" customFormat="false" ht="34.5" hidden="false" customHeight="true" outlineLevel="0" collapsed="false">
      <c r="A17" s="46" t="s">
        <v>34</v>
      </c>
      <c r="B17" s="46"/>
      <c r="C17" s="46"/>
      <c r="D17" s="46"/>
      <c r="E17" s="46"/>
      <c r="F17" s="46"/>
    </row>
    <row r="18" customFormat="false" ht="18.75" hidden="false" customHeight="false" outlineLevel="0" collapsed="false">
      <c r="B18" s="47" t="s">
        <v>35</v>
      </c>
      <c r="C18" s="48" t="s">
        <v>36</v>
      </c>
      <c r="D18" s="48" t="s">
        <v>37</v>
      </c>
      <c r="E18" s="48" t="s">
        <v>38</v>
      </c>
    </row>
    <row r="19" customFormat="false" ht="5.25" hidden="false" customHeight="true" outlineLevel="0" collapsed="false">
      <c r="C19" s="1"/>
      <c r="D19" s="1"/>
      <c r="E19" s="1"/>
    </row>
    <row r="20" customFormat="false" ht="15" hidden="false" customHeight="false" outlineLevel="0" collapsed="false">
      <c r="B20" s="49" t="s">
        <v>12</v>
      </c>
      <c r="C20" s="50" t="s">
        <v>13</v>
      </c>
      <c r="D20" s="50" t="s">
        <v>14</v>
      </c>
      <c r="E20" s="50" t="s">
        <v>15</v>
      </c>
      <c r="F20" s="51" t="s">
        <v>39</v>
      </c>
    </row>
    <row r="21" customFormat="false" ht="15" hidden="false" customHeight="false" outlineLevel="0" collapsed="false">
      <c r="B21" s="52" t="s">
        <v>39</v>
      </c>
      <c r="C21" s="53" t="s">
        <v>40</v>
      </c>
      <c r="D21" s="53" t="s">
        <v>39</v>
      </c>
      <c r="E21" s="53" t="s">
        <v>39</v>
      </c>
      <c r="F21" s="54"/>
    </row>
    <row r="22" customFormat="false" ht="15" hidden="false" customHeight="false" outlineLevel="0" collapsed="false">
      <c r="B22" s="52" t="s">
        <v>41</v>
      </c>
      <c r="C22" s="53" t="n">
        <v>2.5</v>
      </c>
      <c r="D22" s="53" t="n">
        <v>1.5</v>
      </c>
      <c r="E22" s="53" t="n">
        <v>3.75</v>
      </c>
      <c r="F22" s="54"/>
    </row>
    <row r="23" customFormat="false" ht="15" hidden="false" customHeight="false" outlineLevel="0" collapsed="false">
      <c r="B23" s="52" t="s">
        <v>42</v>
      </c>
      <c r="C23" s="53" t="n">
        <v>1.66666666666667</v>
      </c>
      <c r="D23" s="53" t="n">
        <v>1.25</v>
      </c>
      <c r="E23" s="53" t="n">
        <v>2.08333333333333</v>
      </c>
      <c r="F23" s="54"/>
    </row>
    <row r="24" customFormat="false" ht="15" hidden="false" customHeight="false" outlineLevel="0" collapsed="false">
      <c r="B24" s="52" t="s">
        <v>43</v>
      </c>
      <c r="C24" s="53" t="n">
        <v>3.5</v>
      </c>
      <c r="D24" s="53" t="n">
        <v>1.5</v>
      </c>
      <c r="E24" s="53" t="n">
        <v>5.25</v>
      </c>
      <c r="F24" s="54"/>
    </row>
    <row r="25" customFormat="false" ht="15" hidden="false" customHeight="false" outlineLevel="0" collapsed="false">
      <c r="B25" s="52" t="s">
        <v>44</v>
      </c>
      <c r="C25" s="53" t="n">
        <v>2.33333333333333</v>
      </c>
      <c r="D25" s="53" t="n">
        <v>1.25</v>
      </c>
      <c r="E25" s="53" t="n">
        <v>2.91666666666667</v>
      </c>
      <c r="F25" s="54"/>
    </row>
    <row r="26" customFormat="false" ht="15" hidden="false" customHeight="false" outlineLevel="0" collapsed="false">
      <c r="B26" s="52" t="s">
        <v>45</v>
      </c>
      <c r="C26" s="53" t="n">
        <v>2.83333333333333</v>
      </c>
      <c r="D26" s="53" t="n">
        <v>1.5</v>
      </c>
      <c r="E26" s="53" t="n">
        <v>4.25</v>
      </c>
      <c r="F26" s="54"/>
    </row>
    <row r="27" customFormat="false" ht="15" hidden="false" customHeight="false" outlineLevel="0" collapsed="false">
      <c r="B27" s="52" t="s">
        <v>46</v>
      </c>
      <c r="C27" s="53" t="n">
        <v>2.33333333333333</v>
      </c>
      <c r="D27" s="53" t="n">
        <v>1.25</v>
      </c>
      <c r="E27" s="53" t="n">
        <v>2.91666666666667</v>
      </c>
      <c r="F27" s="54"/>
    </row>
    <row r="28" customFormat="false" ht="15" hidden="false" customHeight="false" outlineLevel="0" collapsed="false">
      <c r="B28" s="52" t="s">
        <v>47</v>
      </c>
      <c r="C28" s="53" t="n">
        <v>3</v>
      </c>
      <c r="D28" s="53" t="n">
        <v>1.25</v>
      </c>
      <c r="E28" s="53" t="n">
        <v>3.75</v>
      </c>
      <c r="F28" s="54"/>
    </row>
    <row r="29" customFormat="false" ht="15" hidden="false" customHeight="false" outlineLevel="0" collapsed="false">
      <c r="B29" s="52" t="s">
        <v>48</v>
      </c>
      <c r="C29" s="53" t="n">
        <v>1.83333333333333</v>
      </c>
      <c r="D29" s="53" t="n">
        <v>1.5</v>
      </c>
      <c r="E29" s="53" t="n">
        <v>3.75</v>
      </c>
      <c r="F29" s="54"/>
    </row>
    <row r="30" customFormat="false" ht="15" hidden="false" customHeight="false" outlineLevel="0" collapsed="false">
      <c r="B30" s="52" t="s">
        <v>49</v>
      </c>
      <c r="C30" s="53" t="n">
        <v>4</v>
      </c>
      <c r="D30" s="53" t="n">
        <v>1.75</v>
      </c>
      <c r="E30" s="53" t="n">
        <v>7</v>
      </c>
      <c r="F30" s="54"/>
    </row>
    <row r="31" customFormat="false" ht="15" hidden="false" customHeight="false" outlineLevel="0" collapsed="false">
      <c r="B31" s="52" t="s">
        <v>50</v>
      </c>
      <c r="C31" s="53" t="n">
        <v>3.83333333333333</v>
      </c>
      <c r="D31" s="53" t="n">
        <v>1.75</v>
      </c>
      <c r="E31" s="53" t="n">
        <v>6.70833333333333</v>
      </c>
      <c r="F31" s="54"/>
    </row>
    <row r="32" customFormat="false" ht="15" hidden="false" customHeight="false" outlineLevel="0" collapsed="false">
      <c r="B32" s="52" t="s">
        <v>51</v>
      </c>
      <c r="C32" s="53" t="n">
        <v>2</v>
      </c>
      <c r="D32" s="53" t="n">
        <v>1.75</v>
      </c>
      <c r="E32" s="53" t="n">
        <v>3.5</v>
      </c>
      <c r="F32" s="54"/>
    </row>
    <row r="33" customFormat="false" ht="15" hidden="false" customHeight="false" outlineLevel="0" collapsed="false">
      <c r="B33" s="52" t="s">
        <v>52</v>
      </c>
      <c r="C33" s="53" t="n">
        <v>2.16666666666667</v>
      </c>
      <c r="D33" s="53" t="n">
        <v>1.75</v>
      </c>
      <c r="E33" s="53" t="n">
        <v>3.79166666666667</v>
      </c>
      <c r="F33" s="54"/>
    </row>
    <row r="34" customFormat="false" ht="15" hidden="false" customHeight="false" outlineLevel="0" collapsed="false">
      <c r="B34" s="52" t="s">
        <v>53</v>
      </c>
      <c r="C34" s="53" t="n">
        <v>2.16666666666667</v>
      </c>
      <c r="D34" s="53" t="n">
        <v>1</v>
      </c>
      <c r="E34" s="53" t="n">
        <v>2.16666666666667</v>
      </c>
      <c r="F34" s="54"/>
    </row>
    <row r="35" customFormat="false" ht="15" hidden="false" customHeight="false" outlineLevel="0" collapsed="false">
      <c r="B35" s="52" t="s">
        <v>54</v>
      </c>
      <c r="C35" s="53" t="n">
        <v>3.33333333333333</v>
      </c>
      <c r="D35" s="53" t="n">
        <v>1</v>
      </c>
      <c r="E35" s="53" t="n">
        <v>3.33333333333333</v>
      </c>
      <c r="F35" s="54"/>
    </row>
    <row r="36" customFormat="false" ht="15" hidden="false" customHeight="false" outlineLevel="0" collapsed="false">
      <c r="B36" s="52" t="s">
        <v>55</v>
      </c>
      <c r="C36" s="53" t="n">
        <v>3.16666666666667</v>
      </c>
      <c r="D36" s="53" t="n">
        <v>1.25</v>
      </c>
      <c r="E36" s="53" t="n">
        <v>3.95833333333333</v>
      </c>
      <c r="F36" s="54"/>
    </row>
    <row r="37" customFormat="false" ht="15" hidden="false" customHeight="false" outlineLevel="0" collapsed="false">
      <c r="B37" s="52" t="s">
        <v>56</v>
      </c>
      <c r="C37" s="53" t="n">
        <v>3.83333333333333</v>
      </c>
      <c r="D37" s="53" t="n">
        <v>1.25</v>
      </c>
      <c r="E37" s="53" t="n">
        <v>4.79166666666667</v>
      </c>
      <c r="F37" s="54"/>
    </row>
    <row r="38" customFormat="false" ht="15" hidden="false" customHeight="false" outlineLevel="0" collapsed="false">
      <c r="B38" s="52" t="s">
        <v>57</v>
      </c>
      <c r="C38" s="53" t="n">
        <v>2.66666666666667</v>
      </c>
      <c r="D38" s="53" t="n">
        <v>1</v>
      </c>
      <c r="E38" s="53" t="n">
        <v>2.66666666666667</v>
      </c>
      <c r="F38" s="54"/>
    </row>
    <row r="39" customFormat="false" ht="15" hidden="false" customHeight="false" outlineLevel="0" collapsed="false">
      <c r="B39" s="52" t="s">
        <v>58</v>
      </c>
      <c r="C39" s="53" t="n">
        <v>1.83333333333333</v>
      </c>
      <c r="D39" s="53" t="n">
        <v>2.25</v>
      </c>
      <c r="E39" s="53" t="n">
        <v>4.125</v>
      </c>
      <c r="F39" s="54"/>
    </row>
    <row r="40" customFormat="false" ht="15" hidden="false" customHeight="false" outlineLevel="0" collapsed="false">
      <c r="B40" s="52" t="s">
        <v>59</v>
      </c>
      <c r="C40" s="53" t="n">
        <v>2.16666666666667</v>
      </c>
      <c r="D40" s="53" t="n">
        <v>1</v>
      </c>
      <c r="E40" s="53" t="n">
        <v>2.16666666666667</v>
      </c>
      <c r="F40" s="54"/>
    </row>
    <row r="41" customFormat="false" ht="15" hidden="false" customHeight="false" outlineLevel="0" collapsed="false">
      <c r="B41" s="52" t="s">
        <v>60</v>
      </c>
      <c r="C41" s="53" t="n">
        <v>2.83333333333333</v>
      </c>
      <c r="D41" s="53" t="n">
        <v>1.25</v>
      </c>
      <c r="E41" s="53" t="n">
        <v>3.54166666666667</v>
      </c>
      <c r="F41" s="54"/>
    </row>
    <row r="42" customFormat="false" ht="15" hidden="false" customHeight="false" outlineLevel="0" collapsed="false">
      <c r="B42" s="52" t="s">
        <v>61</v>
      </c>
      <c r="C42" s="53" t="n">
        <v>3.33333333333333</v>
      </c>
      <c r="D42" s="53" t="n">
        <v>1.25</v>
      </c>
      <c r="E42" s="53" t="n">
        <v>4.16666666666667</v>
      </c>
      <c r="F42" s="54"/>
    </row>
    <row r="43" customFormat="false" ht="15" hidden="false" customHeight="false" outlineLevel="0" collapsed="false">
      <c r="B43" s="52" t="s">
        <v>62</v>
      </c>
      <c r="C43" s="53" t="n">
        <v>2.16666666666667</v>
      </c>
      <c r="D43" s="53" t="n">
        <v>1</v>
      </c>
      <c r="E43" s="53" t="n">
        <v>2.16666666666667</v>
      </c>
      <c r="F43" s="54"/>
    </row>
    <row r="44" customFormat="false" ht="15" hidden="false" customHeight="false" outlineLevel="0" collapsed="false">
      <c r="B44" s="52" t="s">
        <v>63</v>
      </c>
      <c r="C44" s="53" t="n">
        <v>2</v>
      </c>
      <c r="D44" s="53" t="n">
        <v>1</v>
      </c>
      <c r="E44" s="53" t="n">
        <v>2</v>
      </c>
      <c r="F44" s="54"/>
    </row>
    <row r="45" customFormat="false" ht="15" hidden="false" customHeight="false" outlineLevel="0" collapsed="false">
      <c r="B45" s="52" t="s">
        <v>64</v>
      </c>
      <c r="C45" s="53" t="n">
        <v>3.5</v>
      </c>
      <c r="D45" s="53" t="n">
        <v>1.25</v>
      </c>
      <c r="E45" s="53" t="n">
        <v>4.375</v>
      </c>
      <c r="F45" s="54"/>
    </row>
    <row r="46" customFormat="false" ht="15" hidden="false" customHeight="false" outlineLevel="0" collapsed="false">
      <c r="B46" s="52" t="s">
        <v>65</v>
      </c>
      <c r="C46" s="53" t="n">
        <v>3.5</v>
      </c>
      <c r="D46" s="53" t="n">
        <v>1.25</v>
      </c>
      <c r="E46" s="53" t="n">
        <v>4.375</v>
      </c>
      <c r="F46" s="54"/>
    </row>
    <row r="47" customFormat="false" ht="15" hidden="false" customHeight="false" outlineLevel="0" collapsed="false">
      <c r="B47" s="52" t="s">
        <v>66</v>
      </c>
      <c r="C47" s="53" t="n">
        <v>3.5</v>
      </c>
      <c r="D47" s="53" t="n">
        <v>1.25</v>
      </c>
      <c r="E47" s="53" t="n">
        <v>4.375</v>
      </c>
      <c r="F47" s="54"/>
    </row>
    <row r="48" customFormat="false" ht="15" hidden="false" customHeight="false" outlineLevel="0" collapsed="false">
      <c r="B48" s="52" t="s">
        <v>67</v>
      </c>
      <c r="C48" s="53" t="n">
        <v>3.5</v>
      </c>
      <c r="D48" s="53" t="n">
        <v>1.25</v>
      </c>
      <c r="E48" s="53" t="n">
        <v>4.375</v>
      </c>
      <c r="F48" s="54"/>
    </row>
    <row r="49" customFormat="false" ht="15" hidden="false" customHeight="false" outlineLevel="0" collapsed="false">
      <c r="B49" s="52" t="s">
        <v>68</v>
      </c>
      <c r="C49" s="53" t="n">
        <v>3.5</v>
      </c>
      <c r="D49" s="53" t="n">
        <v>1.25</v>
      </c>
      <c r="E49" s="53" t="n">
        <v>4.375</v>
      </c>
      <c r="F49" s="54"/>
    </row>
    <row r="50" customFormat="false" ht="15" hidden="false" customHeight="false" outlineLevel="0" collapsed="false">
      <c r="B50" s="52" t="s">
        <v>69</v>
      </c>
      <c r="C50" s="53" t="n">
        <v>3.66666666666667</v>
      </c>
      <c r="D50" s="53" t="n">
        <v>1.25</v>
      </c>
      <c r="E50" s="53" t="n">
        <v>4.58333333333333</v>
      </c>
      <c r="F50" s="54"/>
    </row>
    <row r="51" customFormat="false" ht="15" hidden="false" customHeight="false" outlineLevel="0" collapsed="false">
      <c r="B51" s="52" t="s">
        <v>70</v>
      </c>
      <c r="C51" s="53" t="n">
        <v>1.16666666666667</v>
      </c>
      <c r="D51" s="53" t="n">
        <v>0.75</v>
      </c>
      <c r="E51" s="53" t="n">
        <v>0.875</v>
      </c>
      <c r="F51" s="54"/>
    </row>
    <row r="52" customFormat="false" ht="15" hidden="false" customHeight="false" outlineLevel="0" collapsed="false">
      <c r="B52" s="52" t="s">
        <v>71</v>
      </c>
      <c r="C52" s="53" t="n">
        <v>1.16666666666667</v>
      </c>
      <c r="D52" s="53" t="n">
        <v>0.75</v>
      </c>
      <c r="E52" s="53" t="n">
        <v>0.875</v>
      </c>
      <c r="F52" s="54"/>
    </row>
    <row r="53" customFormat="false" ht="15" hidden="false" customHeight="false" outlineLevel="0" collapsed="false">
      <c r="B53" s="52" t="s">
        <v>72</v>
      </c>
      <c r="C53" s="53" t="n">
        <v>2.16666666666667</v>
      </c>
      <c r="D53" s="53" t="n">
        <v>1</v>
      </c>
      <c r="E53" s="53" t="n">
        <v>2.16666666666667</v>
      </c>
      <c r="F53" s="54"/>
    </row>
    <row r="54" customFormat="false" ht="15" hidden="false" customHeight="false" outlineLevel="0" collapsed="false">
      <c r="B54" s="52" t="s">
        <v>73</v>
      </c>
      <c r="C54" s="53" t="n">
        <v>2.5</v>
      </c>
      <c r="D54" s="53" t="n">
        <v>1.25</v>
      </c>
      <c r="E54" s="53" t="n">
        <v>3.125</v>
      </c>
      <c r="F54" s="54"/>
    </row>
    <row r="55" customFormat="false" ht="15" hidden="false" customHeight="false" outlineLevel="0" collapsed="false">
      <c r="B55" s="52" t="s">
        <v>74</v>
      </c>
      <c r="C55" s="53" t="n">
        <v>3</v>
      </c>
      <c r="D55" s="53" t="n">
        <v>1.25</v>
      </c>
      <c r="E55" s="53" t="n">
        <v>3.75</v>
      </c>
      <c r="F55" s="54"/>
    </row>
    <row r="56" customFormat="false" ht="15" hidden="false" customHeight="false" outlineLevel="0" collapsed="false">
      <c r="B56" s="52" t="s">
        <v>75</v>
      </c>
      <c r="C56" s="53" t="n">
        <v>2.66666666666667</v>
      </c>
      <c r="D56" s="53" t="n">
        <v>1.25</v>
      </c>
      <c r="E56" s="53" t="n">
        <v>3.33333333333333</v>
      </c>
      <c r="F56" s="54"/>
    </row>
    <row r="57" customFormat="false" ht="15" hidden="false" customHeight="false" outlineLevel="0" collapsed="false">
      <c r="B57" s="52" t="s">
        <v>76</v>
      </c>
      <c r="C57" s="53" t="n">
        <v>2.5</v>
      </c>
      <c r="D57" s="53" t="n">
        <v>1.25</v>
      </c>
      <c r="E57" s="53" t="n">
        <v>3.125</v>
      </c>
      <c r="F57" s="54"/>
    </row>
    <row r="58" customFormat="false" ht="15" hidden="false" customHeight="false" outlineLevel="0" collapsed="false">
      <c r="B58" s="52" t="s">
        <v>77</v>
      </c>
      <c r="C58" s="53" t="n">
        <v>1.33333333333333</v>
      </c>
      <c r="D58" s="53" t="n">
        <v>1.75</v>
      </c>
      <c r="E58" s="53" t="n">
        <v>2.33333333333333</v>
      </c>
      <c r="F58" s="54"/>
    </row>
    <row r="59" customFormat="false" ht="15" hidden="false" customHeight="false" outlineLevel="0" collapsed="false">
      <c r="B59" s="52" t="s">
        <v>78</v>
      </c>
      <c r="C59" s="53" t="n">
        <v>1.33333333333333</v>
      </c>
      <c r="D59" s="53" t="n">
        <v>1.25</v>
      </c>
      <c r="E59" s="53" t="n">
        <v>1.66666666666667</v>
      </c>
      <c r="F59" s="54"/>
    </row>
    <row r="60" customFormat="false" ht="15" hidden="false" customHeight="false" outlineLevel="0" collapsed="false">
      <c r="B60" s="52" t="s">
        <v>79</v>
      </c>
      <c r="C60" s="53" t="n">
        <v>3.33333333333333</v>
      </c>
      <c r="D60" s="53" t="n">
        <v>1.75</v>
      </c>
      <c r="E60" s="53" t="n">
        <v>5.83333333333333</v>
      </c>
      <c r="F60" s="54"/>
    </row>
    <row r="61" customFormat="false" ht="15" hidden="false" customHeight="false" outlineLevel="0" collapsed="false">
      <c r="B61" s="52" t="s">
        <v>80</v>
      </c>
      <c r="C61" s="53" t="n">
        <v>1.83333333333333</v>
      </c>
      <c r="D61" s="53" t="n">
        <v>1.75</v>
      </c>
      <c r="E61" s="53" t="n">
        <v>3.20833333333333</v>
      </c>
      <c r="F61" s="54"/>
    </row>
    <row r="62" customFormat="false" ht="15" hidden="false" customHeight="false" outlineLevel="0" collapsed="false">
      <c r="B62" s="52" t="s">
        <v>81</v>
      </c>
      <c r="C62" s="53" t="n">
        <v>1.16666666666667</v>
      </c>
      <c r="D62" s="53" t="n">
        <v>0.75</v>
      </c>
      <c r="E62" s="53" t="n">
        <v>0.875</v>
      </c>
      <c r="F62" s="54"/>
    </row>
    <row r="63" customFormat="false" ht="15" hidden="false" customHeight="false" outlineLevel="0" collapsed="false">
      <c r="B63" s="52" t="s">
        <v>82</v>
      </c>
      <c r="C63" s="53" t="n">
        <v>2</v>
      </c>
      <c r="D63" s="53" t="n">
        <v>0.75</v>
      </c>
      <c r="E63" s="53" t="n">
        <v>1.5</v>
      </c>
      <c r="F63" s="54"/>
    </row>
    <row r="64" customFormat="false" ht="15" hidden="false" customHeight="false" outlineLevel="0" collapsed="false">
      <c r="B64" s="52" t="s">
        <v>83</v>
      </c>
      <c r="C64" s="53" t="n">
        <v>2.66666666666667</v>
      </c>
      <c r="D64" s="53" t="n">
        <v>0.75</v>
      </c>
      <c r="E64" s="53" t="n">
        <v>2</v>
      </c>
      <c r="F64" s="54"/>
    </row>
    <row r="65" customFormat="false" ht="15" hidden="false" customHeight="false" outlineLevel="0" collapsed="false">
      <c r="B65" s="52" t="s">
        <v>84</v>
      </c>
      <c r="C65" s="53" t="n">
        <v>2.66666666666667</v>
      </c>
      <c r="D65" s="53" t="n">
        <v>1.25</v>
      </c>
      <c r="E65" s="53" t="n">
        <v>3.33333333333333</v>
      </c>
      <c r="F65" s="54"/>
    </row>
    <row r="66" customFormat="false" ht="15" hidden="false" customHeight="false" outlineLevel="0" collapsed="false">
      <c r="B66" s="52" t="s">
        <v>85</v>
      </c>
      <c r="C66" s="53" t="n">
        <v>1.66666666666667</v>
      </c>
      <c r="D66" s="53" t="n">
        <v>1</v>
      </c>
      <c r="E66" s="53" t="n">
        <v>1.66666666666667</v>
      </c>
      <c r="F66" s="54"/>
    </row>
    <row r="67" customFormat="false" ht="15" hidden="false" customHeight="false" outlineLevel="0" collapsed="false">
      <c r="B67" s="52" t="s">
        <v>86</v>
      </c>
      <c r="C67" s="53" t="n">
        <v>2.5</v>
      </c>
      <c r="D67" s="53" t="n">
        <v>1.25</v>
      </c>
      <c r="E67" s="53" t="n">
        <v>3.125</v>
      </c>
      <c r="F67" s="54"/>
    </row>
    <row r="68" customFormat="false" ht="15" hidden="false" customHeight="false" outlineLevel="0" collapsed="false">
      <c r="B68" s="52" t="s">
        <v>87</v>
      </c>
      <c r="C68" s="53" t="n">
        <v>3.16666666666667</v>
      </c>
      <c r="D68" s="53" t="n">
        <v>1.5</v>
      </c>
      <c r="E68" s="53" t="n">
        <v>4.75</v>
      </c>
      <c r="F68" s="54"/>
    </row>
    <row r="69" customFormat="false" ht="15" hidden="false" customHeight="false" outlineLevel="0" collapsed="false">
      <c r="B69" s="55" t="s">
        <v>88</v>
      </c>
      <c r="C69" s="56" t="n">
        <v>3</v>
      </c>
      <c r="D69" s="56" t="n">
        <v>1.25</v>
      </c>
      <c r="E69" s="56" t="n">
        <v>3.75</v>
      </c>
      <c r="F69" s="57"/>
    </row>
  </sheetData>
  <mergeCells count="11">
    <mergeCell ref="A1:F1"/>
    <mergeCell ref="A2:F2"/>
    <mergeCell ref="A4:F4"/>
    <mergeCell ref="A10:F10"/>
    <mergeCell ref="A11:F11"/>
    <mergeCell ref="A12:F12"/>
    <mergeCell ref="A13:F13"/>
    <mergeCell ref="A14:F14"/>
    <mergeCell ref="A15:F15"/>
    <mergeCell ref="A16:F16"/>
    <mergeCell ref="A17:F17"/>
  </mergeCells>
  <conditionalFormatting sqref="E21:E73 E19">
    <cfRule type="cellIs" priority="2" operator="between" aboveAverage="0" equalAverage="0" bottom="0" percent="0" rank="0" text="" dxfId="0">
      <formula>17</formula>
      <formula>25</formula>
    </cfRule>
    <cfRule type="cellIs" priority="3" operator="between" aboveAverage="0" equalAverage="0" bottom="0" percent="0" rank="0" text="" dxfId="1">
      <formula>9</formula>
      <formula>16</formula>
    </cfRule>
    <cfRule type="cellIs" priority="4" operator="between" aboveAverage="0" equalAverage="0" bottom="0" percent="0" rank="0" text="" dxfId="2">
      <formula>0.2</formula>
      <formula>8</formula>
    </cfRule>
  </conditionalFormatting>
  <hyperlinks>
    <hyperlink ref="H2" location="'Indice Schede'!A1" display="Torna all'indice"/>
    <hyperlink ref="H4" location="'Misure riduzione del rischio'!A1" display="Vai alle Misure riduzione rischio"/>
  </hyperlink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0.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37"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Schede'!B28,"non utilizzata")</f>
        <v>17</v>
      </c>
      <c r="D2" s="65" t="s">
        <v>133</v>
      </c>
      <c r="E2" s="65"/>
      <c r="F2" s="66" t="s">
        <v>134</v>
      </c>
      <c r="H2" s="0" t="s">
        <v>134</v>
      </c>
    </row>
    <row r="3" customFormat="false" ht="45" hidden="false" customHeight="true" outlineLevel="0" collapsed="false">
      <c r="A3" s="67" t="s">
        <v>229</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147</v>
      </c>
      <c r="G7" s="76" t="s">
        <v>145</v>
      </c>
      <c r="H7" s="0" t="n">
        <v>2</v>
      </c>
    </row>
    <row r="8" customFormat="false" ht="30" hidden="false" customHeight="true" outlineLevel="0" collapsed="false">
      <c r="A8" s="77" t="s">
        <v>146</v>
      </c>
      <c r="B8" s="78" t="n">
        <f aca="false">VLOOKUP(B7,G5:H10,2,0)</f>
        <v>3</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181</v>
      </c>
      <c r="G22" s="79" t="s">
        <v>140</v>
      </c>
      <c r="H22" s="0" t="s">
        <v>141</v>
      </c>
    </row>
    <row r="23" customFormat="false" ht="30" hidden="false" customHeight="true" outlineLevel="0" collapsed="false">
      <c r="A23" s="86" t="s">
        <v>146</v>
      </c>
      <c r="B23" s="87" t="n">
        <f aca="false">VLOOKUP(B22,G31:H36,2,0)</f>
        <v>3</v>
      </c>
      <c r="G23" s="88" t="s">
        <v>168</v>
      </c>
      <c r="H23" s="0" t="n">
        <v>1</v>
      </c>
    </row>
    <row r="24" customFormat="false" ht="30" hidden="false" customHeight="true" outlineLevel="0" collapsed="false">
      <c r="A24" s="90" t="s">
        <v>169</v>
      </c>
      <c r="B24" s="91" t="n">
        <f aca="false">IFERROR((B8+B11+B14+B17+B20+B23)/6,"-")</f>
        <v>2.66666666666667</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204</v>
      </c>
      <c r="G38" s="79" t="s">
        <v>140</v>
      </c>
      <c r="H38" s="0" t="s">
        <v>141</v>
      </c>
    </row>
    <row r="39" customFormat="false" ht="30" hidden="false" customHeight="true" outlineLevel="0" collapsed="false">
      <c r="A39" s="86" t="s">
        <v>146</v>
      </c>
      <c r="B39" s="87" t="n">
        <f aca="false">VLOOKUP(B38,G56:H61,2,0)</f>
        <v>2</v>
      </c>
      <c r="G39" s="79" t="s">
        <v>175</v>
      </c>
      <c r="H39" s="0" t="n">
        <v>1</v>
      </c>
    </row>
    <row r="40" customFormat="false" ht="30" hidden="false" customHeight="true" outlineLevel="0" collapsed="false">
      <c r="A40" s="93" t="s">
        <v>189</v>
      </c>
      <c r="B40" s="91" t="n">
        <f aca="false">IFERROR((B30+B33+B36+B39)/4,"-")</f>
        <v>1</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2.66666666666667</v>
      </c>
    </row>
    <row r="45" customFormat="false" ht="30" hidden="false" customHeight="true" outlineLevel="0" collapsed="false">
      <c r="A45" s="97"/>
      <c r="B45" s="98"/>
    </row>
    <row r="46" customFormat="false" ht="30" hidden="false" customHeight="true" outlineLevel="0" collapsed="false">
      <c r="A46" s="68" t="s">
        <v>197</v>
      </c>
      <c r="B46" s="68"/>
    </row>
    <row r="47" customFormat="false" ht="84" hidden="false" customHeight="true" outlineLevel="0" collapsed="false">
      <c r="A47" s="96" t="s">
        <v>105</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21.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Schede'!B29,"non utilizzata")</f>
        <v>18</v>
      </c>
      <c r="D2" s="65" t="s">
        <v>133</v>
      </c>
      <c r="E2" s="65"/>
      <c r="F2" s="66" t="s">
        <v>134</v>
      </c>
      <c r="H2" s="0" t="s">
        <v>134</v>
      </c>
    </row>
    <row r="3" customFormat="false" ht="45" hidden="false" customHeight="true" outlineLevel="0" collapsed="false">
      <c r="A3" s="67" t="s">
        <v>230</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149</v>
      </c>
      <c r="G7" s="76" t="s">
        <v>145</v>
      </c>
      <c r="H7" s="0" t="n">
        <v>2</v>
      </c>
    </row>
    <row r="8" customFormat="false" ht="30" hidden="false" customHeight="true" outlineLevel="0" collapsed="false">
      <c r="A8" s="77" t="s">
        <v>146</v>
      </c>
      <c r="B8" s="78" t="n">
        <f aca="false">VLOOKUP(B7,G5:H10,2,0)</f>
        <v>4</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156</v>
      </c>
      <c r="G10" s="79" t="s">
        <v>152</v>
      </c>
      <c r="H10" s="0" t="n">
        <v>5</v>
      </c>
    </row>
    <row r="11" customFormat="false" ht="30" hidden="false" customHeight="true" outlineLevel="0" collapsed="false">
      <c r="A11" s="82" t="s">
        <v>146</v>
      </c>
      <c r="B11" s="78" t="n">
        <f aca="false">VLOOKUP(B10,G13:H15,2,0)</f>
        <v>2</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168</v>
      </c>
    </row>
    <row r="17" customFormat="false" ht="30" hidden="false" customHeight="true" outlineLevel="0" collapsed="false">
      <c r="A17" s="86" t="s">
        <v>146</v>
      </c>
      <c r="B17" s="87" t="n">
        <f aca="false">VLOOKUP(B16,G22:H25,2,0)</f>
        <v>1</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179</v>
      </c>
      <c r="G22" s="79" t="s">
        <v>140</v>
      </c>
      <c r="H22" s="0" t="s">
        <v>141</v>
      </c>
    </row>
    <row r="23" customFormat="false" ht="30" hidden="false" customHeight="true" outlineLevel="0" collapsed="false">
      <c r="A23" s="86" t="s">
        <v>146</v>
      </c>
      <c r="B23" s="87" t="n">
        <f aca="false">VLOOKUP(B22,G31:H36,2,0)</f>
        <v>2</v>
      </c>
      <c r="G23" s="88" t="s">
        <v>168</v>
      </c>
      <c r="H23" s="0" t="n">
        <v>1</v>
      </c>
    </row>
    <row r="24" customFormat="false" ht="30" hidden="false" customHeight="true" outlineLevel="0" collapsed="false">
      <c r="A24" s="90" t="s">
        <v>169</v>
      </c>
      <c r="B24" s="91" t="n">
        <f aca="false">IFERROR((B8+B11+B14+B17+B20+B23)/6,"-")</f>
        <v>1.83333333333333</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195</v>
      </c>
      <c r="G29" s="88" t="s">
        <v>176</v>
      </c>
      <c r="H29" s="0" t="n">
        <v>5</v>
      </c>
    </row>
    <row r="30" customFormat="false" ht="30" hidden="false" customHeight="true" outlineLevel="0" collapsed="false">
      <c r="A30" s="86" t="s">
        <v>146</v>
      </c>
      <c r="B30" s="87" t="n">
        <f aca="false">VLOOKUP(B29,G38:H43,2,0)</f>
        <v>5</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2.25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4.125</v>
      </c>
    </row>
    <row r="45" customFormat="false" ht="30" hidden="false" customHeight="true" outlineLevel="0" collapsed="false">
      <c r="A45" s="97"/>
      <c r="B45" s="98"/>
    </row>
    <row r="46" customFormat="false" ht="30" hidden="false" customHeight="true" outlineLevel="0" collapsed="false">
      <c r="A46" s="68" t="s">
        <v>197</v>
      </c>
      <c r="B46" s="68"/>
    </row>
    <row r="47" customFormat="false" ht="81" hidden="false" customHeight="true" outlineLevel="0" collapsed="false">
      <c r="A47" s="96" t="s">
        <v>231</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22.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49"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Schede'!B30,"non utilizzata")</f>
        <v>19</v>
      </c>
      <c r="D2" s="65" t="s">
        <v>133</v>
      </c>
      <c r="E2" s="65"/>
      <c r="F2" s="66" t="s">
        <v>134</v>
      </c>
      <c r="H2" s="0" t="s">
        <v>134</v>
      </c>
    </row>
    <row r="3" customFormat="false" ht="45" hidden="false" customHeight="true" outlineLevel="0" collapsed="false">
      <c r="A3" s="67" t="s">
        <v>232</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145</v>
      </c>
      <c r="G7" s="76" t="s">
        <v>145</v>
      </c>
      <c r="H7" s="0" t="n">
        <v>2</v>
      </c>
    </row>
    <row r="8" customFormat="false" ht="30" hidden="false" customHeight="true" outlineLevel="0" collapsed="false">
      <c r="A8" s="77" t="s">
        <v>146</v>
      </c>
      <c r="B8" s="78" t="n">
        <f aca="false">VLOOKUP(B7,G5:H10,2,0)</f>
        <v>2</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163</v>
      </c>
      <c r="G13" s="79" t="s">
        <v>140</v>
      </c>
      <c r="H13" s="0" t="s">
        <v>141</v>
      </c>
    </row>
    <row r="14" customFormat="false" ht="30" hidden="false" customHeight="true" outlineLevel="0" collapsed="false">
      <c r="A14" s="82" t="s">
        <v>146</v>
      </c>
      <c r="B14" s="78" t="n">
        <f aca="false">VLOOKUP(B13,G17:H20,2,0)</f>
        <v>3</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168</v>
      </c>
    </row>
    <row r="17" customFormat="false" ht="30" hidden="false" customHeight="true" outlineLevel="0" collapsed="false">
      <c r="A17" s="86" t="s">
        <v>146</v>
      </c>
      <c r="B17" s="87" t="n">
        <f aca="false">VLOOKUP(B16,G22:H25,2,0)</f>
        <v>1</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2.16666666666667</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204</v>
      </c>
      <c r="G38" s="79" t="s">
        <v>140</v>
      </c>
      <c r="H38" s="0" t="s">
        <v>141</v>
      </c>
    </row>
    <row r="39" customFormat="false" ht="30" hidden="false" customHeight="true" outlineLevel="0" collapsed="false">
      <c r="A39" s="86" t="s">
        <v>146</v>
      </c>
      <c r="B39" s="87" t="n">
        <f aca="false">VLOOKUP(B38,G56:H61,2,0)</f>
        <v>2</v>
      </c>
      <c r="G39" s="79" t="s">
        <v>175</v>
      </c>
      <c r="H39" s="0" t="n">
        <v>1</v>
      </c>
    </row>
    <row r="40" customFormat="false" ht="30" hidden="false" customHeight="true" outlineLevel="0" collapsed="false">
      <c r="A40" s="93" t="s">
        <v>189</v>
      </c>
      <c r="B40" s="91" t="n">
        <f aca="false">IFERROR((B30+B33+B36+B39)/4,"-")</f>
        <v>1</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2.16666666666667</v>
      </c>
    </row>
    <row r="45" customFormat="false" ht="30" hidden="false" customHeight="true" outlineLevel="0" collapsed="false">
      <c r="A45" s="97"/>
      <c r="B45" s="98"/>
    </row>
    <row r="46" customFormat="false" ht="30" hidden="false" customHeight="true" outlineLevel="0" collapsed="false">
      <c r="A46" s="68" t="s">
        <v>197</v>
      </c>
      <c r="B46" s="68"/>
    </row>
    <row r="47" customFormat="false" ht="40.5" hidden="false" customHeight="true" outlineLevel="0" collapsed="false">
      <c r="A47" s="96" t="s">
        <v>107</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23.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43"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Schede'!B31,"non utilizzata")</f>
        <v>20</v>
      </c>
      <c r="D2" s="65" t="s">
        <v>133</v>
      </c>
      <c r="E2" s="65"/>
      <c r="F2" s="66" t="s">
        <v>134</v>
      </c>
      <c r="H2" s="0" t="s">
        <v>134</v>
      </c>
    </row>
    <row r="3" customFormat="false" ht="45" hidden="false" customHeight="true" outlineLevel="0" collapsed="false">
      <c r="A3" s="67" t="s">
        <v>233</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149</v>
      </c>
      <c r="G7" s="76" t="s">
        <v>145</v>
      </c>
      <c r="H7" s="0" t="n">
        <v>2</v>
      </c>
    </row>
    <row r="8" customFormat="false" ht="30" hidden="false" customHeight="true" outlineLevel="0" collapsed="false">
      <c r="A8" s="77" t="s">
        <v>146</v>
      </c>
      <c r="B8" s="78" t="n">
        <f aca="false">VLOOKUP(B7,G5:H10,2,0)</f>
        <v>4</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181</v>
      </c>
      <c r="G22" s="79" t="s">
        <v>140</v>
      </c>
      <c r="H22" s="0" t="s">
        <v>141</v>
      </c>
    </row>
    <row r="23" customFormat="false" ht="30" hidden="false" customHeight="true" outlineLevel="0" collapsed="false">
      <c r="A23" s="86" t="s">
        <v>146</v>
      </c>
      <c r="B23" s="87" t="n">
        <f aca="false">VLOOKUP(B22,G31:H36,2,0)</f>
        <v>3</v>
      </c>
      <c r="G23" s="88" t="s">
        <v>168</v>
      </c>
      <c r="H23" s="0" t="n">
        <v>1</v>
      </c>
    </row>
    <row r="24" customFormat="false" ht="30" hidden="false" customHeight="true" outlineLevel="0" collapsed="false">
      <c r="A24" s="90" t="s">
        <v>169</v>
      </c>
      <c r="B24" s="91" t="n">
        <f aca="false">IFERROR((B8+B11+B14+B17+B20+B23)/6,"-")</f>
        <v>2.83333333333333</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3.54166666666667</v>
      </c>
    </row>
    <row r="45" customFormat="false" ht="30" hidden="false" customHeight="true" outlineLevel="0" collapsed="false">
      <c r="A45" s="97"/>
      <c r="B45" s="98"/>
    </row>
    <row r="46" customFormat="false" ht="30" hidden="false" customHeight="true" outlineLevel="0" collapsed="false">
      <c r="A46" s="68" t="s">
        <v>197</v>
      </c>
      <c r="B46" s="68"/>
    </row>
    <row r="47" customFormat="false" ht="40.5" hidden="false" customHeight="true" outlineLevel="0" collapsed="false">
      <c r="A47" s="96" t="s">
        <v>107</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24.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28"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Schede'!B32,"non utilizzata")</f>
        <v>21</v>
      </c>
      <c r="D2" s="65" t="s">
        <v>133</v>
      </c>
      <c r="E2" s="65"/>
      <c r="F2" s="66" t="s">
        <v>134</v>
      </c>
      <c r="H2" s="0" t="s">
        <v>134</v>
      </c>
    </row>
    <row r="3" customFormat="false" ht="45" hidden="false" customHeight="true" outlineLevel="0" collapsed="false">
      <c r="A3" s="67" t="s">
        <v>234</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147</v>
      </c>
      <c r="G7" s="76" t="s">
        <v>145</v>
      </c>
      <c r="H7" s="0" t="n">
        <v>2</v>
      </c>
    </row>
    <row r="8" customFormat="false" ht="30" hidden="false" customHeight="true" outlineLevel="0" collapsed="false">
      <c r="A8" s="77" t="s">
        <v>146</v>
      </c>
      <c r="B8" s="78" t="n">
        <f aca="false">VLOOKUP(B7,G5:H10,2,0)</f>
        <v>3</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185</v>
      </c>
      <c r="G22" s="79" t="s">
        <v>140</v>
      </c>
      <c r="H22" s="0" t="s">
        <v>141</v>
      </c>
    </row>
    <row r="23" customFormat="false" ht="30" hidden="false" customHeight="true" outlineLevel="0" collapsed="false">
      <c r="A23" s="86" t="s">
        <v>146</v>
      </c>
      <c r="B23" s="87" t="n">
        <f aca="false">VLOOKUP(B22,G31:H36,2,0)</f>
        <v>5</v>
      </c>
      <c r="G23" s="88" t="s">
        <v>168</v>
      </c>
      <c r="H23" s="0" t="n">
        <v>1</v>
      </c>
    </row>
    <row r="24" customFormat="false" ht="30" hidden="false" customHeight="true" outlineLevel="0" collapsed="false">
      <c r="A24" s="90" t="s">
        <v>169</v>
      </c>
      <c r="B24" s="91" t="n">
        <f aca="false">IFERROR((B8+B11+B14+B17+B20+B23)/6,"-")</f>
        <v>3.33333333333333</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4.16666666666667</v>
      </c>
    </row>
    <row r="45" customFormat="false" ht="30" hidden="false" customHeight="true" outlineLevel="0" collapsed="false">
      <c r="A45" s="97"/>
      <c r="B45" s="98"/>
    </row>
    <row r="46" customFormat="false" ht="30" hidden="false" customHeight="true" outlineLevel="0" collapsed="false">
      <c r="A46" s="68" t="s">
        <v>197</v>
      </c>
      <c r="B46" s="68"/>
    </row>
    <row r="47" customFormat="false" ht="66" hidden="false" customHeight="true" outlineLevel="0" collapsed="false">
      <c r="A47" s="96" t="s">
        <v>235</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25.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37"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Schede'!B33,"non utilizzata")</f>
        <v>22</v>
      </c>
      <c r="D2" s="65" t="s">
        <v>133</v>
      </c>
      <c r="E2" s="65"/>
      <c r="F2" s="66" t="s">
        <v>134</v>
      </c>
      <c r="H2" s="0" t="s">
        <v>134</v>
      </c>
    </row>
    <row r="3" customFormat="false" ht="45" hidden="false" customHeight="true" outlineLevel="0" collapsed="false">
      <c r="A3" s="67" t="s">
        <v>236</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143</v>
      </c>
      <c r="G7" s="76" t="s">
        <v>145</v>
      </c>
      <c r="H7" s="0" t="n">
        <v>2</v>
      </c>
    </row>
    <row r="8" customFormat="false" ht="30" hidden="false" customHeight="true" outlineLevel="0" collapsed="false">
      <c r="A8" s="77" t="s">
        <v>146</v>
      </c>
      <c r="B8" s="78" t="n">
        <f aca="false">VLOOKUP(B7,G5:H10,2,0)</f>
        <v>1</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179</v>
      </c>
      <c r="G22" s="79" t="s">
        <v>140</v>
      </c>
      <c r="H22" s="0" t="s">
        <v>141</v>
      </c>
    </row>
    <row r="23" customFormat="false" ht="30" hidden="false" customHeight="true" outlineLevel="0" collapsed="false">
      <c r="A23" s="86" t="s">
        <v>146</v>
      </c>
      <c r="B23" s="87" t="n">
        <f aca="false">VLOOKUP(B22,G31:H36,2,0)</f>
        <v>2</v>
      </c>
      <c r="G23" s="88" t="s">
        <v>168</v>
      </c>
      <c r="H23" s="0" t="n">
        <v>1</v>
      </c>
    </row>
    <row r="24" customFormat="false" ht="30" hidden="false" customHeight="true" outlineLevel="0" collapsed="false">
      <c r="A24" s="90" t="s">
        <v>169</v>
      </c>
      <c r="B24" s="91" t="n">
        <f aca="false">IFERROR((B8+B11+B14+B17+B20+B23)/6,"-")</f>
        <v>2.16666666666667</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204</v>
      </c>
      <c r="G38" s="79" t="s">
        <v>140</v>
      </c>
      <c r="H38" s="0" t="s">
        <v>141</v>
      </c>
    </row>
    <row r="39" customFormat="false" ht="30" hidden="false" customHeight="true" outlineLevel="0" collapsed="false">
      <c r="A39" s="86" t="s">
        <v>146</v>
      </c>
      <c r="B39" s="87" t="n">
        <f aca="false">VLOOKUP(B38,G56:H61,2,0)</f>
        <v>2</v>
      </c>
      <c r="G39" s="79" t="s">
        <v>175</v>
      </c>
      <c r="H39" s="0" t="n">
        <v>1</v>
      </c>
    </row>
    <row r="40" customFormat="false" ht="30" hidden="false" customHeight="true" outlineLevel="0" collapsed="false">
      <c r="A40" s="93" t="s">
        <v>189</v>
      </c>
      <c r="B40" s="91" t="n">
        <f aca="false">IFERROR((B30+B33+B36+B39)/4,"-")</f>
        <v>1</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2.16666666666667</v>
      </c>
    </row>
    <row r="45" customFormat="false" ht="30" hidden="false" customHeight="true" outlineLevel="0" collapsed="false">
      <c r="A45" s="97"/>
      <c r="B45" s="98"/>
    </row>
    <row r="46" customFormat="false" ht="30" hidden="false" customHeight="true" outlineLevel="0" collapsed="false">
      <c r="A46" s="68" t="s">
        <v>197</v>
      </c>
      <c r="B46" s="68"/>
    </row>
    <row r="47" customFormat="false" ht="54.75" hidden="false" customHeight="true" outlineLevel="0" collapsed="false">
      <c r="A47" s="96" t="s">
        <v>237</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26.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A47" activeCellId="0" sqref="A47"/>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Schede'!B34,"non utilizzata")</f>
        <v>23</v>
      </c>
      <c r="D2" s="65" t="s">
        <v>133</v>
      </c>
      <c r="E2" s="65"/>
      <c r="F2" s="66" t="s">
        <v>134</v>
      </c>
      <c r="H2" s="0" t="s">
        <v>134</v>
      </c>
    </row>
    <row r="3" customFormat="false" ht="45" hidden="false" customHeight="true" outlineLevel="0" collapsed="false">
      <c r="A3" s="67" t="s">
        <v>238</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143</v>
      </c>
      <c r="G7" s="76" t="s">
        <v>145</v>
      </c>
      <c r="H7" s="0" t="n">
        <v>2</v>
      </c>
    </row>
    <row r="8" customFormat="false" ht="30" hidden="false" customHeight="true" outlineLevel="0" collapsed="false">
      <c r="A8" s="77" t="s">
        <v>146</v>
      </c>
      <c r="B8" s="78" t="n">
        <f aca="false">VLOOKUP(B7,G5:H10,2,0)</f>
        <v>1</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2</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204</v>
      </c>
      <c r="G38" s="79" t="s">
        <v>140</v>
      </c>
      <c r="H38" s="0" t="s">
        <v>141</v>
      </c>
    </row>
    <row r="39" customFormat="false" ht="30" hidden="false" customHeight="true" outlineLevel="0" collapsed="false">
      <c r="A39" s="86" t="s">
        <v>146</v>
      </c>
      <c r="B39" s="87" t="n">
        <f aca="false">VLOOKUP(B38,G56:H61,2,0)</f>
        <v>2</v>
      </c>
      <c r="G39" s="79" t="s">
        <v>175</v>
      </c>
      <c r="H39" s="0" t="n">
        <v>1</v>
      </c>
    </row>
    <row r="40" customFormat="false" ht="30" hidden="false" customHeight="true" outlineLevel="0" collapsed="false">
      <c r="A40" s="93" t="s">
        <v>189</v>
      </c>
      <c r="B40" s="91" t="n">
        <f aca="false">IFERROR((B30+B33+B36+B39)/4,"-")</f>
        <v>1</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2</v>
      </c>
    </row>
    <row r="45" customFormat="false" ht="30" hidden="false" customHeight="true" outlineLevel="0" collapsed="false">
      <c r="A45" s="97"/>
      <c r="B45" s="98"/>
    </row>
    <row r="46" customFormat="false" ht="30" hidden="false" customHeight="true" outlineLevel="0" collapsed="false">
      <c r="A46" s="68" t="s">
        <v>197</v>
      </c>
      <c r="B46" s="68"/>
    </row>
    <row r="47" customFormat="false" ht="84" hidden="false" customHeight="true" outlineLevel="0" collapsed="false">
      <c r="A47" s="99" t="s">
        <v>239</v>
      </c>
      <c r="B47" s="99"/>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27.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D4" activeCellId="0" sqref="D4"/>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Schede'!B35,"non utilizzata")</f>
        <v>24</v>
      </c>
      <c r="D2" s="65" t="s">
        <v>133</v>
      </c>
      <c r="E2" s="65"/>
      <c r="F2" s="66" t="s">
        <v>134</v>
      </c>
      <c r="H2" s="0" t="s">
        <v>134</v>
      </c>
    </row>
    <row r="3" customFormat="false" ht="45" hidden="false" customHeight="true" outlineLevel="0" collapsed="false">
      <c r="A3" s="67" t="s">
        <v>240</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152</v>
      </c>
      <c r="G7" s="76" t="s">
        <v>145</v>
      </c>
      <c r="H7" s="0" t="n">
        <v>2</v>
      </c>
    </row>
    <row r="8" customFormat="false" ht="30" hidden="false" customHeight="true" outlineLevel="0" collapsed="false">
      <c r="A8" s="77" t="s">
        <v>146</v>
      </c>
      <c r="B8" s="78" t="n">
        <f aca="false">VLOOKUP(B7,G5:H10,2,0)</f>
        <v>5</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176</v>
      </c>
      <c r="G19" s="88" t="s">
        <v>163</v>
      </c>
      <c r="H19" s="0" t="n">
        <v>3</v>
      </c>
    </row>
    <row r="20" customFormat="false" ht="30" hidden="false" customHeight="true" outlineLevel="0" collapsed="false">
      <c r="A20" s="86" t="s">
        <v>146</v>
      </c>
      <c r="B20" s="87" t="n">
        <f aca="false">VLOOKUP(B19,G27:H29,2,0)</f>
        <v>5</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179</v>
      </c>
      <c r="G22" s="79" t="s">
        <v>140</v>
      </c>
      <c r="H22" s="0" t="s">
        <v>141</v>
      </c>
    </row>
    <row r="23" customFormat="false" ht="30" hidden="false" customHeight="true" outlineLevel="0" collapsed="false">
      <c r="A23" s="86" t="s">
        <v>146</v>
      </c>
      <c r="B23" s="87" t="n">
        <f aca="false">VLOOKUP(B22,G31:H36,2,0)</f>
        <v>2</v>
      </c>
      <c r="G23" s="88" t="s">
        <v>168</v>
      </c>
      <c r="H23" s="0" t="n">
        <v>1</v>
      </c>
    </row>
    <row r="24" customFormat="false" ht="30" hidden="false" customHeight="true" outlineLevel="0" collapsed="false">
      <c r="A24" s="90" t="s">
        <v>169</v>
      </c>
      <c r="B24" s="91" t="n">
        <f aca="false">IFERROR((B8+B11+B14+B17+B20+B23)/6,"-")</f>
        <v>3.5</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4.375</v>
      </c>
    </row>
    <row r="45" customFormat="false" ht="30" hidden="false" customHeight="true" outlineLevel="0" collapsed="false">
      <c r="A45" s="97"/>
      <c r="B45" s="98"/>
    </row>
    <row r="46" customFormat="false" ht="30" hidden="false" customHeight="true" outlineLevel="0" collapsed="false">
      <c r="A46" s="68" t="s">
        <v>197</v>
      </c>
      <c r="B46" s="68"/>
    </row>
    <row r="47" customFormat="false" ht="67.5" hidden="false" customHeight="true" outlineLevel="0" collapsed="false">
      <c r="A47" s="96" t="s">
        <v>241</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28.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Schede'!B36,"non utilizzata")</f>
        <v>25</v>
      </c>
      <c r="D2" s="65" t="s">
        <v>133</v>
      </c>
      <c r="E2" s="65"/>
      <c r="F2" s="66" t="s">
        <v>134</v>
      </c>
      <c r="H2" s="0" t="s">
        <v>134</v>
      </c>
    </row>
    <row r="3" customFormat="false" ht="45" hidden="false" customHeight="true" outlineLevel="0" collapsed="false">
      <c r="A3" s="67" t="s">
        <v>242</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152</v>
      </c>
      <c r="G7" s="76" t="s">
        <v>145</v>
      </c>
      <c r="H7" s="0" t="n">
        <v>2</v>
      </c>
    </row>
    <row r="8" customFormat="false" ht="30" hidden="false" customHeight="true" outlineLevel="0" collapsed="false">
      <c r="A8" s="77" t="s">
        <v>146</v>
      </c>
      <c r="B8" s="78" t="n">
        <f aca="false">VLOOKUP(B7,G5:H10,2,0)</f>
        <v>5</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176</v>
      </c>
      <c r="G19" s="88" t="s">
        <v>163</v>
      </c>
      <c r="H19" s="0" t="n">
        <v>3</v>
      </c>
    </row>
    <row r="20" customFormat="false" ht="30" hidden="false" customHeight="true" outlineLevel="0" collapsed="false">
      <c r="A20" s="86" t="s">
        <v>146</v>
      </c>
      <c r="B20" s="87" t="n">
        <f aca="false">VLOOKUP(B19,G27:H29,2,0)</f>
        <v>5</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179</v>
      </c>
      <c r="G22" s="79" t="s">
        <v>140</v>
      </c>
      <c r="H22" s="0" t="s">
        <v>141</v>
      </c>
    </row>
    <row r="23" customFormat="false" ht="30" hidden="false" customHeight="true" outlineLevel="0" collapsed="false">
      <c r="A23" s="86" t="s">
        <v>146</v>
      </c>
      <c r="B23" s="87" t="n">
        <f aca="false">VLOOKUP(B22,G31:H36,2,0)</f>
        <v>2</v>
      </c>
      <c r="G23" s="88" t="s">
        <v>168</v>
      </c>
      <c r="H23" s="0" t="n">
        <v>1</v>
      </c>
    </row>
    <row r="24" customFormat="false" ht="30" hidden="false" customHeight="true" outlineLevel="0" collapsed="false">
      <c r="A24" s="90" t="s">
        <v>169</v>
      </c>
      <c r="B24" s="91" t="n">
        <f aca="false">IFERROR((B8+B11+B14+B17+B20+B23)/6,"-")</f>
        <v>3.5</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4.375</v>
      </c>
    </row>
    <row r="45" customFormat="false" ht="30" hidden="false" customHeight="true" outlineLevel="0" collapsed="false">
      <c r="A45" s="97"/>
      <c r="B45" s="98"/>
    </row>
    <row r="46" customFormat="false" ht="30" hidden="false" customHeight="true" outlineLevel="0" collapsed="false">
      <c r="A46" s="68" t="s">
        <v>197</v>
      </c>
      <c r="B46" s="68"/>
    </row>
    <row r="47" customFormat="false" ht="65.25" hidden="false" customHeight="true" outlineLevel="0" collapsed="false">
      <c r="A47" s="96" t="s">
        <v>243</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29.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Schede'!B37,"non utilizzata")</f>
        <v>26</v>
      </c>
      <c r="D2" s="65" t="s">
        <v>133</v>
      </c>
      <c r="E2" s="65"/>
      <c r="F2" s="66" t="s">
        <v>134</v>
      </c>
      <c r="H2" s="0" t="s">
        <v>134</v>
      </c>
    </row>
    <row r="3" customFormat="false" ht="45" hidden="false" customHeight="true" outlineLevel="0" collapsed="false">
      <c r="A3" s="67" t="s">
        <v>244</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152</v>
      </c>
      <c r="G7" s="76" t="s">
        <v>145</v>
      </c>
      <c r="H7" s="0" t="n">
        <v>2</v>
      </c>
    </row>
    <row r="8" customFormat="false" ht="30" hidden="false" customHeight="true" outlineLevel="0" collapsed="false">
      <c r="A8" s="77" t="s">
        <v>146</v>
      </c>
      <c r="B8" s="78" t="n">
        <f aca="false">VLOOKUP(B7,G5:H10,2,0)</f>
        <v>5</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176</v>
      </c>
      <c r="G19" s="88" t="s">
        <v>163</v>
      </c>
      <c r="H19" s="0" t="n">
        <v>3</v>
      </c>
    </row>
    <row r="20" customFormat="false" ht="30" hidden="false" customHeight="true" outlineLevel="0" collapsed="false">
      <c r="A20" s="86" t="s">
        <v>146</v>
      </c>
      <c r="B20" s="87" t="n">
        <f aca="false">VLOOKUP(B19,G27:H29,2,0)</f>
        <v>5</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179</v>
      </c>
      <c r="G22" s="79" t="s">
        <v>140</v>
      </c>
      <c r="H22" s="0" t="s">
        <v>141</v>
      </c>
    </row>
    <row r="23" customFormat="false" ht="30" hidden="false" customHeight="true" outlineLevel="0" collapsed="false">
      <c r="A23" s="86" t="s">
        <v>146</v>
      </c>
      <c r="B23" s="87" t="n">
        <f aca="false">VLOOKUP(B22,G31:H36,2,0)</f>
        <v>2</v>
      </c>
      <c r="G23" s="88" t="s">
        <v>168</v>
      </c>
      <c r="H23" s="0" t="n">
        <v>1</v>
      </c>
    </row>
    <row r="24" customFormat="false" ht="30" hidden="false" customHeight="true" outlineLevel="0" collapsed="false">
      <c r="A24" s="90" t="s">
        <v>169</v>
      </c>
      <c r="B24" s="91" t="n">
        <f aca="false">IFERROR((B8+B11+B14+B17+B20+B23)/6,"-")</f>
        <v>3.5</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4.375</v>
      </c>
    </row>
    <row r="45" customFormat="false" ht="30" hidden="false" customHeight="true" outlineLevel="0" collapsed="false">
      <c r="A45" s="97"/>
      <c r="B45" s="98"/>
    </row>
    <row r="46" customFormat="false" ht="30" hidden="false" customHeight="true" outlineLevel="0" collapsed="false">
      <c r="A46" s="68" t="s">
        <v>197</v>
      </c>
      <c r="B46" s="68"/>
    </row>
    <row r="47" customFormat="false" ht="65.25" hidden="false" customHeight="true" outlineLevel="0" collapsed="false">
      <c r="A47" s="96" t="s">
        <v>245</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true" showOutlineSymbols="true" defaultGridColor="true" view="pageBreakPreview" topLeftCell="A50" colorId="64" zoomScale="80" zoomScaleNormal="100" zoomScalePageLayoutView="80" workbookViewId="0">
      <selection pane="topLeft" activeCell="C55" activeCellId="0" sqref="C55"/>
    </sheetView>
  </sheetViews>
  <sheetFormatPr defaultRowHeight="15" zeroHeight="false" outlineLevelRow="0" outlineLevelCol="0"/>
  <cols>
    <col collapsed="false" customWidth="true" hidden="false" outlineLevel="0" max="1" min="1" style="27" width="4.71"/>
    <col collapsed="false" customWidth="true" hidden="false" outlineLevel="0" max="2" min="2" style="58" width="69.58"/>
    <col collapsed="false" customWidth="true" hidden="false" outlineLevel="0" max="3" min="3" style="59" width="100.71"/>
    <col collapsed="false" customWidth="true" hidden="false" outlineLevel="0" max="4" min="4" style="0" width="2.14"/>
    <col collapsed="false" customWidth="true" hidden="false" outlineLevel="0" max="5" min="5" style="0" width="23.71"/>
    <col collapsed="false" customWidth="true" hidden="false" outlineLevel="0" max="6" min="6" style="0" width="43.85"/>
    <col collapsed="false" customWidth="true" hidden="false" outlineLevel="0" max="7" min="7" style="0" width="42.86"/>
    <col collapsed="false" customWidth="true" hidden="false" outlineLevel="0" max="8" min="8" style="0" width="41.71"/>
    <col collapsed="false" customWidth="true" hidden="false" outlineLevel="0" max="9" min="9" style="0" width="44.14"/>
    <col collapsed="false" customWidth="true" hidden="false" outlineLevel="0" max="10" min="10" style="0" width="42.57"/>
    <col collapsed="false" customWidth="true" hidden="false" outlineLevel="0" max="11" min="11" style="0" width="70"/>
    <col collapsed="false" customWidth="true" hidden="false" outlineLevel="0" max="12" min="12" style="0" width="49.86"/>
    <col collapsed="false" customWidth="true" hidden="false" outlineLevel="0" max="13" min="13" style="0" width="71.29"/>
    <col collapsed="false" customWidth="true" hidden="false" outlineLevel="0" max="14" min="14" style="0" width="38.57"/>
    <col collapsed="false" customWidth="true" hidden="false" outlineLevel="0" max="15" min="15" style="0" width="23.42"/>
    <col collapsed="false" customWidth="true" hidden="false" outlineLevel="0" max="16" min="16" style="0" width="24.29"/>
    <col collapsed="false" customWidth="true" hidden="false" outlineLevel="0" max="17" min="17" style="0" width="30.14"/>
    <col collapsed="false" customWidth="true" hidden="false" outlineLevel="0" max="18" min="18" style="0" width="46.86"/>
    <col collapsed="false" customWidth="true" hidden="false" outlineLevel="0" max="19" min="19" style="0" width="20.99"/>
    <col collapsed="false" customWidth="true" hidden="false" outlineLevel="0" max="20" min="20" style="0" width="30.7"/>
    <col collapsed="false" customWidth="true" hidden="false" outlineLevel="0" max="21" min="21" style="0" width="44.14"/>
    <col collapsed="false" customWidth="true" hidden="false" outlineLevel="0" max="22" min="22" style="0" width="31.28"/>
    <col collapsed="false" customWidth="true" hidden="false" outlineLevel="0" max="23" min="23" style="0" width="26.58"/>
    <col collapsed="false" customWidth="true" hidden="false" outlineLevel="0" max="24" min="24" style="0" width="25"/>
    <col collapsed="false" customWidth="true" hidden="false" outlineLevel="0" max="25" min="25" style="0" width="37.71"/>
    <col collapsed="false" customWidth="true" hidden="false" outlineLevel="0" max="26" min="26" style="0" width="34.58"/>
    <col collapsed="false" customWidth="true" hidden="false" outlineLevel="0" max="27" min="27" style="0" width="24.57"/>
    <col collapsed="false" customWidth="true" hidden="false" outlineLevel="0" max="28" min="28" style="0" width="22.14"/>
    <col collapsed="false" customWidth="true" hidden="false" outlineLevel="0" max="29" min="29" style="0" width="44.85"/>
    <col collapsed="false" customWidth="true" hidden="false" outlineLevel="0" max="30" min="30" style="0" width="39.14"/>
    <col collapsed="false" customWidth="true" hidden="false" outlineLevel="0" max="31" min="31" style="0" width="73.86"/>
    <col collapsed="false" customWidth="true" hidden="false" outlineLevel="0" max="32" min="32" style="0" width="72.01"/>
    <col collapsed="false" customWidth="true" hidden="false" outlineLevel="0" max="33" min="33" style="0" width="53.14"/>
    <col collapsed="false" customWidth="true" hidden="false" outlineLevel="0" max="34" min="34" style="0" width="22.14"/>
    <col collapsed="false" customWidth="true" hidden="false" outlineLevel="0" max="35" min="35" style="0" width="26.71"/>
    <col collapsed="false" customWidth="true" hidden="false" outlineLevel="0" max="36" min="36" style="0" width="32.15"/>
    <col collapsed="false" customWidth="true" hidden="false" outlineLevel="0" max="37" min="37" style="0" width="32.42"/>
    <col collapsed="false" customWidth="true" hidden="false" outlineLevel="0" max="38" min="38" style="0" width="37.57"/>
    <col collapsed="false" customWidth="true" hidden="false" outlineLevel="0" max="39" min="39" style="0" width="36.85"/>
    <col collapsed="false" customWidth="true" hidden="false" outlineLevel="0" max="40" min="40" style="0" width="23.71"/>
    <col collapsed="false" customWidth="true" hidden="false" outlineLevel="0" max="41" min="41" style="0" width="32.15"/>
    <col collapsed="false" customWidth="true" hidden="false" outlineLevel="0" max="1025" min="42" style="0" width="8.67"/>
  </cols>
  <sheetData>
    <row r="1" s="29" customFormat="true" ht="15" hidden="false" customHeight="false" outlineLevel="0" collapsed="false">
      <c r="A1" s="27"/>
      <c r="B1" s="58"/>
      <c r="C1" s="59"/>
    </row>
    <row r="2" s="29" customFormat="true" ht="36.75" hidden="false" customHeight="true" outlineLevel="0" collapsed="false">
      <c r="A2" s="27"/>
      <c r="B2" s="58"/>
      <c r="C2" s="59"/>
    </row>
    <row r="3" s="29" customFormat="true" ht="51.75" hidden="false" customHeight="true" outlineLevel="0" collapsed="false">
      <c r="A3" s="27"/>
      <c r="B3" s="58"/>
      <c r="C3" s="59"/>
      <c r="E3" s="6" t="s">
        <v>25</v>
      </c>
    </row>
    <row r="4" s="29" customFormat="true" ht="6.75" hidden="false" customHeight="true" outlineLevel="0" collapsed="false">
      <c r="A4" s="27"/>
      <c r="B4" s="58"/>
      <c r="C4" s="59"/>
      <c r="E4" s="34"/>
    </row>
    <row r="5" s="29" customFormat="true" ht="48" hidden="false" customHeight="true" outlineLevel="0" collapsed="false">
      <c r="A5" s="27"/>
      <c r="B5" s="60" t="s">
        <v>35</v>
      </c>
      <c r="C5" s="60" t="s">
        <v>89</v>
      </c>
      <c r="E5" s="6" t="s">
        <v>90</v>
      </c>
    </row>
    <row r="6" s="29" customFormat="true" ht="15" hidden="false" customHeight="false" outlineLevel="0" collapsed="false">
      <c r="A6" s="27"/>
      <c r="B6" s="49" t="s">
        <v>21</v>
      </c>
      <c r="C6" s="50" t="s">
        <v>22</v>
      </c>
      <c r="D6" s="51" t="s">
        <v>39</v>
      </c>
    </row>
    <row r="7" s="29" customFormat="true" ht="45" hidden="false" customHeight="false" outlineLevel="0" collapsed="false">
      <c r="A7" s="27"/>
      <c r="B7" s="52" t="s">
        <v>39</v>
      </c>
      <c r="C7" s="61" t="s">
        <v>39</v>
      </c>
      <c r="D7" s="54"/>
    </row>
    <row r="8" s="29" customFormat="true" ht="75" hidden="false" customHeight="false" outlineLevel="0" collapsed="false">
      <c r="A8" s="27"/>
      <c r="B8" s="52" t="s">
        <v>41</v>
      </c>
      <c r="C8" s="61" t="s">
        <v>91</v>
      </c>
      <c r="D8" s="54"/>
    </row>
    <row r="9" s="29" customFormat="true" ht="90" hidden="false" customHeight="false" outlineLevel="0" collapsed="false">
      <c r="A9" s="27"/>
      <c r="B9" s="52" t="s">
        <v>42</v>
      </c>
      <c r="C9" s="61" t="s">
        <v>92</v>
      </c>
      <c r="D9" s="54"/>
    </row>
    <row r="10" s="29" customFormat="true" ht="105" hidden="false" customHeight="false" outlineLevel="0" collapsed="false">
      <c r="A10" s="27"/>
      <c r="B10" s="52" t="s">
        <v>43</v>
      </c>
      <c r="C10" s="61" t="s">
        <v>93</v>
      </c>
      <c r="D10" s="54"/>
    </row>
    <row r="11" s="29" customFormat="true" ht="105" hidden="false" customHeight="false" outlineLevel="0" collapsed="false">
      <c r="A11" s="27"/>
      <c r="B11" s="52" t="s">
        <v>44</v>
      </c>
      <c r="C11" s="61" t="s">
        <v>94</v>
      </c>
      <c r="D11" s="54"/>
    </row>
    <row r="12" s="29" customFormat="true" ht="60" hidden="false" customHeight="false" outlineLevel="0" collapsed="false">
      <c r="A12" s="27"/>
      <c r="B12" s="52" t="s">
        <v>45</v>
      </c>
      <c r="C12" s="61" t="s">
        <v>94</v>
      </c>
      <c r="D12" s="54"/>
    </row>
    <row r="13" s="29" customFormat="true" ht="75" hidden="false" customHeight="false" outlineLevel="0" collapsed="false">
      <c r="A13" s="27"/>
      <c r="B13" s="52" t="s">
        <v>46</v>
      </c>
      <c r="C13" s="61" t="s">
        <v>95</v>
      </c>
      <c r="D13" s="54"/>
    </row>
    <row r="14" s="29" customFormat="true" ht="90" hidden="false" customHeight="false" outlineLevel="0" collapsed="false">
      <c r="A14" s="27"/>
      <c r="B14" s="52" t="s">
        <v>47</v>
      </c>
      <c r="C14" s="61" t="s">
        <v>96</v>
      </c>
      <c r="D14" s="54"/>
    </row>
    <row r="15" s="29" customFormat="true" ht="90" hidden="false" customHeight="false" outlineLevel="0" collapsed="false">
      <c r="A15" s="27"/>
      <c r="B15" s="52" t="s">
        <v>48</v>
      </c>
      <c r="C15" s="61" t="s">
        <v>97</v>
      </c>
      <c r="D15" s="54"/>
    </row>
    <row r="16" s="29" customFormat="true" ht="90" hidden="false" customHeight="false" outlineLevel="0" collapsed="false">
      <c r="A16" s="27"/>
      <c r="B16" s="52" t="s">
        <v>49</v>
      </c>
      <c r="C16" s="61" t="s">
        <v>98</v>
      </c>
      <c r="D16" s="54"/>
    </row>
    <row r="17" s="29" customFormat="true" ht="30" hidden="false" customHeight="false" outlineLevel="0" collapsed="false">
      <c r="A17" s="27"/>
      <c r="B17" s="52" t="s">
        <v>50</v>
      </c>
      <c r="C17" s="61" t="s">
        <v>98</v>
      </c>
      <c r="D17" s="54"/>
    </row>
    <row r="18" s="29" customFormat="true" ht="90" hidden="false" customHeight="false" outlineLevel="0" collapsed="false">
      <c r="A18" s="27"/>
      <c r="B18" s="52" t="s">
        <v>51</v>
      </c>
      <c r="C18" s="61" t="s">
        <v>99</v>
      </c>
      <c r="D18" s="54"/>
    </row>
    <row r="19" s="29" customFormat="true" ht="75" hidden="false" customHeight="false" outlineLevel="0" collapsed="false">
      <c r="A19" s="27"/>
      <c r="B19" s="52" t="s">
        <v>52</v>
      </c>
      <c r="C19" s="61" t="s">
        <v>100</v>
      </c>
      <c r="D19" s="54"/>
    </row>
    <row r="20" s="29" customFormat="true" ht="90" hidden="false" customHeight="false" outlineLevel="0" collapsed="false">
      <c r="A20" s="27"/>
      <c r="B20" s="52" t="s">
        <v>53</v>
      </c>
      <c r="C20" s="61" t="s">
        <v>101</v>
      </c>
      <c r="D20" s="54"/>
    </row>
    <row r="21" s="29" customFormat="true" ht="45" hidden="false" customHeight="false" outlineLevel="0" collapsed="false">
      <c r="A21" s="27"/>
      <c r="B21" s="52" t="s">
        <v>54</v>
      </c>
      <c r="C21" s="61" t="s">
        <v>102</v>
      </c>
      <c r="D21" s="54"/>
    </row>
    <row r="22" s="29" customFormat="true" ht="75" hidden="false" customHeight="false" outlineLevel="0" collapsed="false">
      <c r="A22" s="27"/>
      <c r="B22" s="52" t="s">
        <v>55</v>
      </c>
      <c r="C22" s="61" t="s">
        <v>103</v>
      </c>
      <c r="D22" s="54"/>
    </row>
    <row r="23" s="29" customFormat="true" ht="105" hidden="false" customHeight="false" outlineLevel="0" collapsed="false">
      <c r="A23" s="27"/>
      <c r="B23" s="52" t="s">
        <v>56</v>
      </c>
      <c r="C23" s="61" t="s">
        <v>104</v>
      </c>
      <c r="D23" s="54"/>
    </row>
    <row r="24" s="29" customFormat="true" ht="105" hidden="false" customHeight="false" outlineLevel="0" collapsed="false">
      <c r="A24" s="27"/>
      <c r="B24" s="52" t="s">
        <v>57</v>
      </c>
      <c r="C24" s="61" t="s">
        <v>105</v>
      </c>
      <c r="D24" s="54"/>
    </row>
    <row r="25" s="29" customFormat="true" ht="45" hidden="false" customHeight="false" outlineLevel="0" collapsed="false">
      <c r="A25" s="27"/>
      <c r="B25" s="52" t="s">
        <v>58</v>
      </c>
      <c r="C25" s="61" t="s">
        <v>106</v>
      </c>
      <c r="D25" s="54"/>
    </row>
    <row r="26" s="29" customFormat="true" ht="45" hidden="false" customHeight="false" outlineLevel="0" collapsed="false">
      <c r="A26" s="27"/>
      <c r="B26" s="52" t="s">
        <v>59</v>
      </c>
      <c r="C26" s="61" t="s">
        <v>107</v>
      </c>
      <c r="D26" s="54"/>
    </row>
    <row r="27" s="29" customFormat="true" ht="75" hidden="false" customHeight="false" outlineLevel="0" collapsed="false">
      <c r="A27" s="27"/>
      <c r="B27" s="52" t="s">
        <v>60</v>
      </c>
      <c r="C27" s="61" t="s">
        <v>107</v>
      </c>
      <c r="D27" s="54"/>
    </row>
    <row r="28" s="29" customFormat="true" ht="60" hidden="false" customHeight="false" outlineLevel="0" collapsed="false">
      <c r="A28" s="27"/>
      <c r="B28" s="52" t="s">
        <v>61</v>
      </c>
      <c r="C28" s="61" t="s">
        <v>108</v>
      </c>
      <c r="D28" s="54"/>
    </row>
    <row r="29" s="29" customFormat="true" ht="90" hidden="false" customHeight="false" outlineLevel="0" collapsed="false">
      <c r="A29" s="27"/>
      <c r="B29" s="52" t="s">
        <v>62</v>
      </c>
      <c r="C29" s="61" t="s">
        <v>109</v>
      </c>
      <c r="D29" s="54"/>
    </row>
    <row r="30" s="29" customFormat="true" ht="75" hidden="false" customHeight="false" outlineLevel="0" collapsed="false">
      <c r="A30" s="27"/>
      <c r="B30" s="52" t="s">
        <v>63</v>
      </c>
      <c r="C30" s="61" t="s">
        <v>110</v>
      </c>
      <c r="D30" s="54"/>
    </row>
    <row r="31" s="29" customFormat="true" ht="75" hidden="false" customHeight="false" outlineLevel="0" collapsed="false">
      <c r="A31" s="27"/>
      <c r="B31" s="52" t="s">
        <v>64</v>
      </c>
      <c r="C31" s="61" t="s">
        <v>111</v>
      </c>
      <c r="D31" s="54"/>
    </row>
    <row r="32" s="29" customFormat="true" ht="75" hidden="false" customHeight="false" outlineLevel="0" collapsed="false">
      <c r="A32" s="27"/>
      <c r="B32" s="52" t="s">
        <v>65</v>
      </c>
      <c r="C32" s="61" t="s">
        <v>111</v>
      </c>
      <c r="D32" s="54"/>
    </row>
    <row r="33" s="29" customFormat="true" ht="75" hidden="false" customHeight="false" outlineLevel="0" collapsed="false">
      <c r="A33" s="27"/>
      <c r="B33" s="52" t="s">
        <v>66</v>
      </c>
      <c r="C33" s="61" t="s">
        <v>111</v>
      </c>
      <c r="D33" s="54"/>
    </row>
    <row r="34" s="29" customFormat="true" ht="90" hidden="false" customHeight="false" outlineLevel="0" collapsed="false">
      <c r="A34" s="27"/>
      <c r="B34" s="52" t="s">
        <v>67</v>
      </c>
      <c r="C34" s="61" t="s">
        <v>111</v>
      </c>
      <c r="D34" s="54"/>
    </row>
    <row r="35" s="29" customFormat="true" ht="75" hidden="false" customHeight="false" outlineLevel="0" collapsed="false">
      <c r="A35" s="27"/>
      <c r="B35" s="52" t="s">
        <v>68</v>
      </c>
      <c r="C35" s="61" t="s">
        <v>112</v>
      </c>
      <c r="D35" s="54"/>
    </row>
    <row r="36" s="29" customFormat="true" ht="30" hidden="false" customHeight="false" outlineLevel="0" collapsed="false">
      <c r="A36" s="27"/>
      <c r="B36" s="52" t="s">
        <v>69</v>
      </c>
      <c r="C36" s="61" t="s">
        <v>113</v>
      </c>
      <c r="D36" s="54"/>
    </row>
    <row r="37" s="29" customFormat="true" ht="30" hidden="false" customHeight="false" outlineLevel="0" collapsed="false">
      <c r="A37" s="27"/>
      <c r="B37" s="52" t="s">
        <v>70</v>
      </c>
      <c r="C37" s="61" t="s">
        <v>114</v>
      </c>
      <c r="D37" s="54"/>
    </row>
    <row r="38" s="29" customFormat="true" ht="75" hidden="false" customHeight="false" outlineLevel="0" collapsed="false">
      <c r="A38" s="27"/>
      <c r="B38" s="52" t="s">
        <v>71</v>
      </c>
      <c r="C38" s="61" t="s">
        <v>115</v>
      </c>
      <c r="D38" s="54"/>
    </row>
    <row r="39" s="29" customFormat="true" ht="45" hidden="false" customHeight="false" outlineLevel="0" collapsed="false">
      <c r="A39" s="27"/>
      <c r="B39" s="52" t="s">
        <v>72</v>
      </c>
      <c r="C39" s="61" t="s">
        <v>116</v>
      </c>
      <c r="D39" s="54"/>
    </row>
    <row r="40" s="29" customFormat="true" ht="60" hidden="false" customHeight="false" outlineLevel="0" collapsed="false">
      <c r="A40" s="27"/>
      <c r="B40" s="52" t="s">
        <v>73</v>
      </c>
      <c r="C40" s="61" t="s">
        <v>117</v>
      </c>
      <c r="D40" s="54"/>
    </row>
    <row r="41" s="29" customFormat="true" ht="60" hidden="false" customHeight="false" outlineLevel="0" collapsed="false">
      <c r="A41" s="27"/>
      <c r="B41" s="52" t="s">
        <v>74</v>
      </c>
      <c r="C41" s="61" t="s">
        <v>118</v>
      </c>
      <c r="D41" s="54"/>
    </row>
    <row r="42" s="29" customFormat="true" ht="30" hidden="false" customHeight="false" outlineLevel="0" collapsed="false">
      <c r="A42" s="27"/>
      <c r="B42" s="52" t="s">
        <v>75</v>
      </c>
      <c r="C42" s="61" t="s">
        <v>119</v>
      </c>
      <c r="D42" s="54"/>
    </row>
    <row r="43" s="29" customFormat="true" ht="15" hidden="false" customHeight="false" outlineLevel="0" collapsed="false">
      <c r="A43" s="27"/>
      <c r="B43" s="52" t="s">
        <v>76</v>
      </c>
      <c r="C43" s="61" t="s">
        <v>120</v>
      </c>
      <c r="D43" s="54"/>
    </row>
    <row r="44" s="29" customFormat="true" ht="30" hidden="false" customHeight="false" outlineLevel="0" collapsed="false">
      <c r="A44" s="27"/>
      <c r="B44" s="52" t="s">
        <v>77</v>
      </c>
      <c r="C44" s="61" t="s">
        <v>121</v>
      </c>
      <c r="D44" s="54"/>
    </row>
    <row r="45" s="29" customFormat="true" ht="90" hidden="false" customHeight="false" outlineLevel="0" collapsed="false">
      <c r="A45" s="27"/>
      <c r="B45" s="52" t="s">
        <v>78</v>
      </c>
      <c r="C45" s="61" t="s">
        <v>121</v>
      </c>
      <c r="D45" s="54"/>
    </row>
    <row r="46" s="29" customFormat="true" ht="60" hidden="false" customHeight="false" outlineLevel="0" collapsed="false">
      <c r="A46" s="27"/>
      <c r="B46" s="52" t="s">
        <v>79</v>
      </c>
      <c r="C46" s="61" t="s">
        <v>122</v>
      </c>
      <c r="D46" s="54"/>
    </row>
    <row r="47" s="29" customFormat="true" ht="30" hidden="false" customHeight="false" outlineLevel="0" collapsed="false">
      <c r="A47" s="27"/>
      <c r="B47" s="52" t="s">
        <v>80</v>
      </c>
      <c r="C47" s="61" t="s">
        <v>123</v>
      </c>
      <c r="D47" s="54"/>
    </row>
    <row r="48" s="29" customFormat="true" ht="90" hidden="false" customHeight="false" outlineLevel="0" collapsed="false">
      <c r="A48" s="27"/>
      <c r="B48" s="52" t="s">
        <v>81</v>
      </c>
      <c r="C48" s="61" t="s">
        <v>124</v>
      </c>
      <c r="D48" s="54"/>
    </row>
    <row r="49" s="29" customFormat="true" ht="45" hidden="false" customHeight="false" outlineLevel="0" collapsed="false">
      <c r="A49" s="27"/>
      <c r="B49" s="52" t="s">
        <v>82</v>
      </c>
      <c r="C49" s="61" t="s">
        <v>125</v>
      </c>
      <c r="D49" s="54"/>
    </row>
    <row r="50" s="29" customFormat="true" ht="75" hidden="false" customHeight="false" outlineLevel="0" collapsed="false">
      <c r="A50" s="27"/>
      <c r="B50" s="52" t="s">
        <v>83</v>
      </c>
      <c r="C50" s="61" t="s">
        <v>126</v>
      </c>
      <c r="D50" s="54"/>
    </row>
    <row r="51" s="29" customFormat="true" ht="60" hidden="false" customHeight="false" outlineLevel="0" collapsed="false">
      <c r="A51" s="27"/>
      <c r="B51" s="52" t="s">
        <v>84</v>
      </c>
      <c r="C51" s="61" t="s">
        <v>127</v>
      </c>
      <c r="D51" s="54"/>
    </row>
    <row r="52" s="29" customFormat="true" ht="60" hidden="false" customHeight="false" outlineLevel="0" collapsed="false">
      <c r="A52" s="27"/>
      <c r="B52" s="52" t="s">
        <v>85</v>
      </c>
      <c r="C52" s="61" t="s">
        <v>128</v>
      </c>
      <c r="D52" s="54"/>
    </row>
    <row r="53" s="29" customFormat="true" ht="105" hidden="false" customHeight="false" outlineLevel="0" collapsed="false">
      <c r="A53" s="27"/>
      <c r="B53" s="52" t="s">
        <v>87</v>
      </c>
      <c r="C53" s="61" t="s">
        <v>129</v>
      </c>
      <c r="D53" s="54"/>
    </row>
    <row r="54" s="29" customFormat="true" ht="90" hidden="false" customHeight="false" outlineLevel="0" collapsed="false">
      <c r="A54" s="27"/>
      <c r="B54" s="52" t="s">
        <v>88</v>
      </c>
      <c r="C54" s="61" t="s">
        <v>130</v>
      </c>
      <c r="D54" s="54"/>
    </row>
    <row r="55" s="29" customFormat="true" ht="13.8" hidden="false" customHeight="false" outlineLevel="0" collapsed="false">
      <c r="A55" s="0"/>
      <c r="B55" s="55" t="s">
        <v>86</v>
      </c>
      <c r="C55" s="62" t="s">
        <v>131</v>
      </c>
      <c r="D55" s="57"/>
    </row>
    <row r="1048576" customFormat="false" ht="12.8" hidden="false" customHeight="false" outlineLevel="0" collapsed="false"/>
  </sheetData>
  <hyperlinks>
    <hyperlink ref="E3" location="'Indice Schede'!A1" display="Torna all'indice"/>
    <hyperlink ref="E5" location="'Prospetto Finale'!A1" display="Vai prospetto finale"/>
  </hyperlink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0.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Schede'!B38,"non utilizzata")</f>
        <v>27</v>
      </c>
      <c r="D2" s="65" t="s">
        <v>133</v>
      </c>
      <c r="E2" s="65"/>
      <c r="F2" s="66" t="s">
        <v>134</v>
      </c>
      <c r="H2" s="0" t="s">
        <v>134</v>
      </c>
    </row>
    <row r="3" customFormat="false" ht="45" hidden="false" customHeight="true" outlineLevel="0" collapsed="false">
      <c r="A3" s="67" t="s">
        <v>246</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152</v>
      </c>
      <c r="G7" s="76" t="s">
        <v>145</v>
      </c>
      <c r="H7" s="0" t="n">
        <v>2</v>
      </c>
    </row>
    <row r="8" customFormat="false" ht="30" hidden="false" customHeight="true" outlineLevel="0" collapsed="false">
      <c r="A8" s="77" t="s">
        <v>146</v>
      </c>
      <c r="B8" s="78" t="n">
        <f aca="false">VLOOKUP(B7,G5:H10,2,0)</f>
        <v>5</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176</v>
      </c>
      <c r="G19" s="88" t="s">
        <v>163</v>
      </c>
      <c r="H19" s="0" t="n">
        <v>3</v>
      </c>
    </row>
    <row r="20" customFormat="false" ht="30" hidden="false" customHeight="true" outlineLevel="0" collapsed="false">
      <c r="A20" s="86" t="s">
        <v>146</v>
      </c>
      <c r="B20" s="87" t="n">
        <f aca="false">VLOOKUP(B19,G27:H29,2,0)</f>
        <v>5</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179</v>
      </c>
      <c r="G22" s="79" t="s">
        <v>140</v>
      </c>
      <c r="H22" s="0" t="s">
        <v>141</v>
      </c>
    </row>
    <row r="23" customFormat="false" ht="30" hidden="false" customHeight="true" outlineLevel="0" collapsed="false">
      <c r="A23" s="86" t="s">
        <v>146</v>
      </c>
      <c r="B23" s="87" t="n">
        <f aca="false">VLOOKUP(B22,G31:H36,2,0)</f>
        <v>2</v>
      </c>
      <c r="G23" s="88" t="s">
        <v>168</v>
      </c>
      <c r="H23" s="0" t="n">
        <v>1</v>
      </c>
    </row>
    <row r="24" customFormat="false" ht="30" hidden="false" customHeight="true" outlineLevel="0" collapsed="false">
      <c r="A24" s="90" t="s">
        <v>169</v>
      </c>
      <c r="B24" s="91" t="n">
        <f aca="false">IFERROR((B8+B11+B14+B17+B20+B23)/6,"-")</f>
        <v>3.5</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4.375</v>
      </c>
    </row>
    <row r="45" customFormat="false" ht="30" hidden="false" customHeight="true" outlineLevel="0" collapsed="false">
      <c r="A45" s="97"/>
      <c r="B45" s="98"/>
    </row>
    <row r="46" customFormat="false" ht="30" hidden="false" customHeight="true" outlineLevel="0" collapsed="false">
      <c r="A46" s="68" t="s">
        <v>197</v>
      </c>
      <c r="B46" s="68"/>
    </row>
    <row r="47" customFormat="false" ht="61.5" hidden="false" customHeight="true" outlineLevel="0" collapsed="false">
      <c r="A47" s="96" t="s">
        <v>245</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31.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Schede'!B39,"non utilizzata")</f>
        <v>28</v>
      </c>
      <c r="D2" s="65" t="s">
        <v>133</v>
      </c>
      <c r="E2" s="65"/>
      <c r="F2" s="66" t="s">
        <v>134</v>
      </c>
      <c r="H2" s="0" t="s">
        <v>134</v>
      </c>
    </row>
    <row r="3" customFormat="false" ht="45" hidden="false" customHeight="true" outlineLevel="0" collapsed="false">
      <c r="A3" s="67" t="s">
        <v>247</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152</v>
      </c>
      <c r="G7" s="76" t="s">
        <v>145</v>
      </c>
      <c r="H7" s="0" t="n">
        <v>2</v>
      </c>
    </row>
    <row r="8" customFormat="false" ht="30" hidden="false" customHeight="true" outlineLevel="0" collapsed="false">
      <c r="A8" s="77" t="s">
        <v>146</v>
      </c>
      <c r="B8" s="78" t="n">
        <f aca="false">VLOOKUP(B7,G5:H10,2,0)</f>
        <v>5</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176</v>
      </c>
      <c r="G19" s="88" t="s">
        <v>163</v>
      </c>
      <c r="H19" s="0" t="n">
        <v>3</v>
      </c>
    </row>
    <row r="20" customFormat="false" ht="30" hidden="false" customHeight="true" outlineLevel="0" collapsed="false">
      <c r="A20" s="86" t="s">
        <v>146</v>
      </c>
      <c r="B20" s="87" t="n">
        <f aca="false">VLOOKUP(B19,G27:H29,2,0)</f>
        <v>5</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179</v>
      </c>
      <c r="G22" s="79" t="s">
        <v>140</v>
      </c>
      <c r="H22" s="0" t="s">
        <v>141</v>
      </c>
    </row>
    <row r="23" customFormat="false" ht="30" hidden="false" customHeight="true" outlineLevel="0" collapsed="false">
      <c r="A23" s="86" t="s">
        <v>146</v>
      </c>
      <c r="B23" s="87" t="n">
        <f aca="false">VLOOKUP(B22,G31:H36,2,0)</f>
        <v>2</v>
      </c>
      <c r="G23" s="88" t="s">
        <v>168</v>
      </c>
      <c r="H23" s="0" t="n">
        <v>1</v>
      </c>
    </row>
    <row r="24" customFormat="false" ht="30" hidden="false" customHeight="true" outlineLevel="0" collapsed="false">
      <c r="A24" s="90" t="s">
        <v>169</v>
      </c>
      <c r="B24" s="91" t="n">
        <f aca="false">IFERROR((B8+B11+B14+B17+B20+B23)/6,"-")</f>
        <v>3.5</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4.375</v>
      </c>
    </row>
    <row r="45" customFormat="false" ht="30" hidden="false" customHeight="true" outlineLevel="0" collapsed="false">
      <c r="A45" s="97"/>
      <c r="B45" s="98"/>
    </row>
    <row r="46" customFormat="false" ht="30" hidden="false" customHeight="true" outlineLevel="0" collapsed="false">
      <c r="A46" s="68" t="s">
        <v>197</v>
      </c>
      <c r="B46" s="68"/>
    </row>
    <row r="47" customFormat="false" ht="76.5" hidden="false" customHeight="true" outlineLevel="0" collapsed="false">
      <c r="A47" s="96" t="s">
        <v>248</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32.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D4" activeCellId="0" sqref="D4"/>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Schede'!B40,"non utilizzata")</f>
        <v>29</v>
      </c>
      <c r="D2" s="65" t="s">
        <v>133</v>
      </c>
      <c r="E2" s="65"/>
      <c r="F2" s="66" t="s">
        <v>134</v>
      </c>
      <c r="H2" s="0" t="s">
        <v>134</v>
      </c>
    </row>
    <row r="3" customFormat="false" ht="45" hidden="false" customHeight="true" outlineLevel="0" collapsed="false">
      <c r="A3" s="67" t="s">
        <v>249</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143</v>
      </c>
      <c r="G7" s="76" t="s">
        <v>145</v>
      </c>
      <c r="H7" s="0" t="n">
        <v>2</v>
      </c>
    </row>
    <row r="8" customFormat="false" ht="30" hidden="false" customHeight="true" outlineLevel="0" collapsed="false">
      <c r="A8" s="77" t="s">
        <v>146</v>
      </c>
      <c r="B8" s="78" t="n">
        <f aca="false">VLOOKUP(B7,G5:H10,2,0)</f>
        <v>1</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176</v>
      </c>
      <c r="G19" s="88" t="s">
        <v>163</v>
      </c>
      <c r="H19" s="0" t="n">
        <v>3</v>
      </c>
    </row>
    <row r="20" customFormat="false" ht="30" hidden="false" customHeight="true" outlineLevel="0" collapsed="false">
      <c r="A20" s="86" t="s">
        <v>146</v>
      </c>
      <c r="B20" s="87" t="n">
        <f aca="false">VLOOKUP(B19,G27:H29,2,0)</f>
        <v>5</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185</v>
      </c>
      <c r="G22" s="79" t="s">
        <v>140</v>
      </c>
      <c r="H22" s="0" t="s">
        <v>141</v>
      </c>
    </row>
    <row r="23" customFormat="false" ht="30" hidden="false" customHeight="true" outlineLevel="0" collapsed="false">
      <c r="A23" s="86" t="s">
        <v>146</v>
      </c>
      <c r="B23" s="87" t="n">
        <f aca="false">VLOOKUP(B22,G31:H36,2,0)</f>
        <v>5</v>
      </c>
      <c r="G23" s="88" t="s">
        <v>168</v>
      </c>
      <c r="H23" s="0" t="n">
        <v>1</v>
      </c>
    </row>
    <row r="24" customFormat="false" ht="30" hidden="false" customHeight="true" outlineLevel="0" collapsed="false">
      <c r="A24" s="90" t="s">
        <v>169</v>
      </c>
      <c r="B24" s="91" t="n">
        <f aca="false">IFERROR((B8+B11+B14+B17+B20+B23)/6,"-")</f>
        <v>3.66666666666667</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4.58333333333333</v>
      </c>
    </row>
    <row r="45" customFormat="false" ht="30" hidden="false" customHeight="true" outlineLevel="0" collapsed="false">
      <c r="A45" s="97"/>
      <c r="B45" s="98"/>
    </row>
    <row r="46" customFormat="false" ht="30" hidden="false" customHeight="true" outlineLevel="0" collapsed="false">
      <c r="A46" s="68" t="s">
        <v>197</v>
      </c>
      <c r="B46" s="68"/>
    </row>
    <row r="47" customFormat="false" ht="66.75" hidden="false" customHeight="true" outlineLevel="0" collapsed="false">
      <c r="A47" s="96" t="s">
        <v>250</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33.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Schede'!B41,"non utilizzata")</f>
        <v>30</v>
      </c>
      <c r="D2" s="65" t="s">
        <v>133</v>
      </c>
      <c r="E2" s="65"/>
      <c r="F2" s="66" t="s">
        <v>134</v>
      </c>
      <c r="H2" s="0" t="s">
        <v>134</v>
      </c>
    </row>
    <row r="3" customFormat="false" ht="45" hidden="false" customHeight="true" outlineLevel="0" collapsed="false">
      <c r="A3" s="67" t="s">
        <v>251</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143</v>
      </c>
      <c r="G7" s="76" t="s">
        <v>145</v>
      </c>
      <c r="H7" s="0" t="n">
        <v>2</v>
      </c>
    </row>
    <row r="8" customFormat="false" ht="30" hidden="false" customHeight="true" outlineLevel="0" collapsed="false">
      <c r="A8" s="77" t="s">
        <v>146</v>
      </c>
      <c r="B8" s="78" t="n">
        <f aca="false">VLOOKUP(B7,G5:H10,2,0)</f>
        <v>1</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156</v>
      </c>
      <c r="G10" s="79" t="s">
        <v>152</v>
      </c>
      <c r="H10" s="0" t="n">
        <v>5</v>
      </c>
    </row>
    <row r="11" customFormat="false" ht="30" hidden="false" customHeight="true" outlineLevel="0" collapsed="false">
      <c r="A11" s="82" t="s">
        <v>146</v>
      </c>
      <c r="B11" s="78" t="n">
        <f aca="false">VLOOKUP(B10,G13:H15,2,0)</f>
        <v>2</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168</v>
      </c>
    </row>
    <row r="17" customFormat="false" ht="30" hidden="false" customHeight="true" outlineLevel="0" collapsed="false">
      <c r="A17" s="86" t="s">
        <v>146</v>
      </c>
      <c r="B17" s="87" t="n">
        <f aca="false">VLOOKUP(B16,G22:H25,2,0)</f>
        <v>1</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1.16666666666667</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203</v>
      </c>
      <c r="G38" s="79" t="s">
        <v>140</v>
      </c>
      <c r="H38" s="0" t="s">
        <v>141</v>
      </c>
    </row>
    <row r="39" customFormat="false" ht="30" hidden="false" customHeight="true" outlineLevel="0" collapsed="false">
      <c r="A39" s="86" t="s">
        <v>146</v>
      </c>
      <c r="B39" s="87" t="n">
        <f aca="false">VLOOKUP(B38,G56:H61,2,0)</f>
        <v>1</v>
      </c>
      <c r="G39" s="79" t="s">
        <v>175</v>
      </c>
      <c r="H39" s="0" t="n">
        <v>1</v>
      </c>
    </row>
    <row r="40" customFormat="false" ht="30" hidden="false" customHeight="true" outlineLevel="0" collapsed="false">
      <c r="A40" s="93" t="s">
        <v>189</v>
      </c>
      <c r="B40" s="91" t="n">
        <f aca="false">IFERROR((B30+B33+B36+B39)/4,"-")</f>
        <v>0.75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0.875</v>
      </c>
    </row>
    <row r="45" customFormat="false" ht="30" hidden="false" customHeight="true" outlineLevel="0" collapsed="false">
      <c r="A45" s="97"/>
      <c r="B45" s="98"/>
    </row>
    <row r="46" customFormat="false" ht="30" hidden="false" customHeight="true" outlineLevel="0" collapsed="false">
      <c r="A46" s="68" t="s">
        <v>197</v>
      </c>
      <c r="B46" s="68"/>
    </row>
    <row r="47" customFormat="false" ht="30" hidden="false" customHeight="true" outlineLevel="0" collapsed="false">
      <c r="A47" s="96" t="s">
        <v>114</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34.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Schede'!B42,"non utilizzata")</f>
        <v>31</v>
      </c>
      <c r="D2" s="65" t="s">
        <v>133</v>
      </c>
      <c r="E2" s="65"/>
      <c r="F2" s="66" t="s">
        <v>134</v>
      </c>
      <c r="H2" s="0" t="s">
        <v>134</v>
      </c>
    </row>
    <row r="3" customFormat="false" ht="45" hidden="false" customHeight="true" outlineLevel="0" collapsed="false">
      <c r="A3" s="67" t="s">
        <v>252</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143</v>
      </c>
      <c r="G7" s="76" t="s">
        <v>145</v>
      </c>
      <c r="H7" s="0" t="n">
        <v>2</v>
      </c>
    </row>
    <row r="8" customFormat="false" ht="30" hidden="false" customHeight="true" outlineLevel="0" collapsed="false">
      <c r="A8" s="77" t="s">
        <v>146</v>
      </c>
      <c r="B8" s="78" t="n">
        <f aca="false">VLOOKUP(B7,G5:H10,2,0)</f>
        <v>1</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156</v>
      </c>
      <c r="G10" s="79" t="s">
        <v>152</v>
      </c>
      <c r="H10" s="0" t="n">
        <v>5</v>
      </c>
    </row>
    <row r="11" customFormat="false" ht="30" hidden="false" customHeight="true" outlineLevel="0" collapsed="false">
      <c r="A11" s="82" t="s">
        <v>146</v>
      </c>
      <c r="B11" s="78" t="n">
        <f aca="false">VLOOKUP(B10,G13:H15,2,0)</f>
        <v>2</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168</v>
      </c>
    </row>
    <row r="17" customFormat="false" ht="30" hidden="false" customHeight="true" outlineLevel="0" collapsed="false">
      <c r="A17" s="86" t="s">
        <v>146</v>
      </c>
      <c r="B17" s="87" t="n">
        <f aca="false">VLOOKUP(B16,G22:H25,2,0)</f>
        <v>1</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1.16666666666667</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203</v>
      </c>
      <c r="G38" s="79" t="s">
        <v>140</v>
      </c>
      <c r="H38" s="0" t="s">
        <v>141</v>
      </c>
    </row>
    <row r="39" customFormat="false" ht="30" hidden="false" customHeight="true" outlineLevel="0" collapsed="false">
      <c r="A39" s="86" t="s">
        <v>146</v>
      </c>
      <c r="B39" s="87" t="n">
        <f aca="false">VLOOKUP(B38,G56:H61,2,0)</f>
        <v>1</v>
      </c>
      <c r="G39" s="79" t="s">
        <v>175</v>
      </c>
      <c r="H39" s="0" t="n">
        <v>1</v>
      </c>
    </row>
    <row r="40" customFormat="false" ht="30" hidden="false" customHeight="true" outlineLevel="0" collapsed="false">
      <c r="A40" s="93" t="s">
        <v>189</v>
      </c>
      <c r="B40" s="91" t="n">
        <f aca="false">IFERROR((B30+B33+B36+B39)/4,"-")</f>
        <v>0.75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0.875</v>
      </c>
    </row>
    <row r="45" customFormat="false" ht="30" hidden="false" customHeight="true" outlineLevel="0" collapsed="false">
      <c r="A45" s="97"/>
      <c r="B45" s="98"/>
    </row>
    <row r="46" customFormat="false" ht="30" hidden="false" customHeight="true" outlineLevel="0" collapsed="false">
      <c r="A46" s="68" t="s">
        <v>197</v>
      </c>
      <c r="B46" s="68"/>
    </row>
    <row r="47" customFormat="false" ht="30" hidden="false" customHeight="true" outlineLevel="0" collapsed="false">
      <c r="A47" s="96" t="s">
        <v>115</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35.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D4" activeCellId="0" sqref="D4"/>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Schede'!B43,"non utilizzata")</f>
        <v>32</v>
      </c>
      <c r="D2" s="65" t="s">
        <v>133</v>
      </c>
      <c r="E2" s="65"/>
      <c r="F2" s="66" t="s">
        <v>134</v>
      </c>
      <c r="H2" s="0" t="s">
        <v>134</v>
      </c>
    </row>
    <row r="3" customFormat="false" ht="45" hidden="false" customHeight="true" outlineLevel="0" collapsed="false">
      <c r="A3" s="67" t="s">
        <v>253</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145</v>
      </c>
      <c r="G7" s="76" t="s">
        <v>145</v>
      </c>
      <c r="H7" s="0" t="n">
        <v>2</v>
      </c>
    </row>
    <row r="8" customFormat="false" ht="30" hidden="false" customHeight="true" outlineLevel="0" collapsed="false">
      <c r="A8" s="77" t="s">
        <v>146</v>
      </c>
      <c r="B8" s="78" t="n">
        <f aca="false">VLOOKUP(B7,G5:H10,2,0)</f>
        <v>2</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2.16666666666667</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204</v>
      </c>
      <c r="G38" s="79" t="s">
        <v>140</v>
      </c>
      <c r="H38" s="0" t="s">
        <v>141</v>
      </c>
    </row>
    <row r="39" customFormat="false" ht="30" hidden="false" customHeight="true" outlineLevel="0" collapsed="false">
      <c r="A39" s="86" t="s">
        <v>146</v>
      </c>
      <c r="B39" s="87" t="n">
        <f aca="false">VLOOKUP(B38,G56:H61,2,0)</f>
        <v>2</v>
      </c>
      <c r="G39" s="79" t="s">
        <v>175</v>
      </c>
      <c r="H39" s="0" t="n">
        <v>1</v>
      </c>
    </row>
    <row r="40" customFormat="false" ht="30" hidden="false" customHeight="true" outlineLevel="0" collapsed="false">
      <c r="A40" s="93" t="s">
        <v>189</v>
      </c>
      <c r="B40" s="91" t="n">
        <f aca="false">IFERROR((B30+B33+B36+B39)/4,"-")</f>
        <v>1</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2.16666666666667</v>
      </c>
    </row>
    <row r="45" customFormat="false" ht="30" hidden="false" customHeight="true" outlineLevel="0" collapsed="false">
      <c r="A45" s="97"/>
      <c r="B45" s="98"/>
    </row>
    <row r="46" customFormat="false" ht="30" hidden="false" customHeight="true" outlineLevel="0" collapsed="false">
      <c r="A46" s="68" t="s">
        <v>197</v>
      </c>
      <c r="B46" s="68"/>
    </row>
    <row r="47" customFormat="false" ht="62.25" hidden="false" customHeight="true" outlineLevel="0" collapsed="false">
      <c r="A47" s="96" t="s">
        <v>254</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36.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Schede'!B44,"non utilizzata")</f>
        <v>33</v>
      </c>
      <c r="D2" s="65" t="s">
        <v>133</v>
      </c>
      <c r="E2" s="65"/>
      <c r="F2" s="66" t="s">
        <v>134</v>
      </c>
      <c r="H2" s="0" t="s">
        <v>134</v>
      </c>
    </row>
    <row r="3" customFormat="false" ht="45" hidden="false" customHeight="true" outlineLevel="0" collapsed="false">
      <c r="A3" s="67" t="s">
        <v>255</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145</v>
      </c>
      <c r="G7" s="76" t="s">
        <v>145</v>
      </c>
      <c r="H7" s="0" t="n">
        <v>2</v>
      </c>
    </row>
    <row r="8" customFormat="false" ht="30" hidden="false" customHeight="true" outlineLevel="0" collapsed="false">
      <c r="A8" s="77" t="s">
        <v>146</v>
      </c>
      <c r="B8" s="78" t="n">
        <f aca="false">VLOOKUP(B7,G5:H10,2,0)</f>
        <v>2</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2.5</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3.125</v>
      </c>
    </row>
    <row r="45" customFormat="false" ht="30" hidden="false" customHeight="true" outlineLevel="0" collapsed="false">
      <c r="A45" s="97"/>
      <c r="B45" s="98"/>
    </row>
    <row r="46" customFormat="false" ht="30" hidden="false" customHeight="true" outlineLevel="0" collapsed="false">
      <c r="A46" s="68" t="s">
        <v>197</v>
      </c>
      <c r="B46" s="68"/>
    </row>
    <row r="47" customFormat="false" ht="37.5" hidden="false" customHeight="true" outlineLevel="0" collapsed="false">
      <c r="A47" s="96" t="s">
        <v>256</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37.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Schede'!B45,"non utilizzata")</f>
        <v>34</v>
      </c>
      <c r="D2" s="65" t="s">
        <v>133</v>
      </c>
      <c r="E2" s="65"/>
      <c r="F2" s="66" t="s">
        <v>134</v>
      </c>
      <c r="H2" s="0" t="s">
        <v>134</v>
      </c>
    </row>
    <row r="3" customFormat="false" ht="45" hidden="false" customHeight="true" outlineLevel="0" collapsed="false">
      <c r="A3" s="67" t="s">
        <v>257</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149</v>
      </c>
      <c r="G7" s="76" t="s">
        <v>145</v>
      </c>
      <c r="H7" s="0" t="n">
        <v>2</v>
      </c>
    </row>
    <row r="8" customFormat="false" ht="30" hidden="false" customHeight="true" outlineLevel="0" collapsed="false">
      <c r="A8" s="77" t="s">
        <v>146</v>
      </c>
      <c r="B8" s="78" t="n">
        <f aca="false">VLOOKUP(B7,G5:H10,2,0)</f>
        <v>4</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179</v>
      </c>
      <c r="G22" s="79" t="s">
        <v>140</v>
      </c>
      <c r="H22" s="0" t="s">
        <v>141</v>
      </c>
    </row>
    <row r="23" customFormat="false" ht="30" hidden="false" customHeight="true" outlineLevel="0" collapsed="false">
      <c r="A23" s="86" t="s">
        <v>146</v>
      </c>
      <c r="B23" s="87" t="n">
        <f aca="false">VLOOKUP(B22,G31:H36,2,0)</f>
        <v>2</v>
      </c>
      <c r="G23" s="88" t="s">
        <v>168</v>
      </c>
      <c r="H23" s="0" t="n">
        <v>1</v>
      </c>
    </row>
    <row r="24" customFormat="false" ht="30" hidden="false" customHeight="true" outlineLevel="0" collapsed="false">
      <c r="A24" s="90" t="s">
        <v>169</v>
      </c>
      <c r="B24" s="91" t="n">
        <f aca="false">IFERROR((B8+B11+B14+B17+B20+B23)/6,"-")</f>
        <v>3</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3.75</v>
      </c>
    </row>
    <row r="45" customFormat="false" ht="30" hidden="false" customHeight="true" outlineLevel="0" collapsed="false">
      <c r="A45" s="97"/>
      <c r="B45" s="98"/>
    </row>
    <row r="46" customFormat="false" ht="30" hidden="false" customHeight="true" outlineLevel="0" collapsed="false">
      <c r="A46" s="68" t="s">
        <v>197</v>
      </c>
      <c r="B46" s="68"/>
    </row>
    <row r="47" customFormat="false" ht="51" hidden="false" customHeight="true" outlineLevel="0" collapsed="false">
      <c r="A47" s="96" t="s">
        <v>258</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38.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Schede'!B46,"non utilizzata")</f>
        <v>35</v>
      </c>
      <c r="D2" s="65" t="s">
        <v>133</v>
      </c>
      <c r="E2" s="65"/>
      <c r="F2" s="66" t="s">
        <v>134</v>
      </c>
      <c r="H2" s="0" t="s">
        <v>134</v>
      </c>
    </row>
    <row r="3" customFormat="false" ht="45" hidden="false" customHeight="true" outlineLevel="0" collapsed="false">
      <c r="A3" s="67" t="s">
        <v>259</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149</v>
      </c>
      <c r="G7" s="76" t="s">
        <v>145</v>
      </c>
      <c r="H7" s="0" t="n">
        <v>2</v>
      </c>
    </row>
    <row r="8" customFormat="false" ht="30" hidden="false" customHeight="true" outlineLevel="0" collapsed="false">
      <c r="A8" s="77" t="s">
        <v>146</v>
      </c>
      <c r="B8" s="78" t="n">
        <f aca="false">VLOOKUP(B7,G5:H10,2,0)</f>
        <v>4</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179</v>
      </c>
      <c r="G22" s="79" t="s">
        <v>140</v>
      </c>
      <c r="H22" s="0" t="s">
        <v>141</v>
      </c>
    </row>
    <row r="23" customFormat="false" ht="30" hidden="false" customHeight="true" outlineLevel="0" collapsed="false">
      <c r="A23" s="86" t="s">
        <v>146</v>
      </c>
      <c r="B23" s="87" t="n">
        <f aca="false">VLOOKUP(B22,G31:H36,2,0)</f>
        <v>2</v>
      </c>
      <c r="G23" s="88" t="s">
        <v>168</v>
      </c>
      <c r="H23" s="0" t="n">
        <v>1</v>
      </c>
    </row>
    <row r="24" customFormat="false" ht="30" hidden="false" customHeight="true" outlineLevel="0" collapsed="false">
      <c r="A24" s="90" t="s">
        <v>169</v>
      </c>
      <c r="B24" s="91" t="n">
        <f aca="false">IFERROR((B8+B11+B14+B17+B20+B23)/6,"-")</f>
        <v>2.66666666666667</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3.33333333333333</v>
      </c>
    </row>
    <row r="45" customFormat="false" ht="30" hidden="false" customHeight="true" outlineLevel="0" collapsed="false">
      <c r="A45" s="97"/>
      <c r="B45" s="98"/>
    </row>
    <row r="46" customFormat="false" ht="30" hidden="false" customHeight="true" outlineLevel="0" collapsed="false">
      <c r="A46" s="68" t="s">
        <v>197</v>
      </c>
      <c r="B46" s="68"/>
    </row>
    <row r="47" customFormat="false" ht="47.25" hidden="false" customHeight="true" outlineLevel="0" collapsed="false">
      <c r="A47" s="96" t="s">
        <v>260</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39.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Schede'!B47,"non utilizzata")</f>
        <v>36</v>
      </c>
      <c r="D2" s="65" t="s">
        <v>133</v>
      </c>
      <c r="E2" s="65"/>
      <c r="F2" s="66" t="s">
        <v>134</v>
      </c>
      <c r="H2" s="0" t="s">
        <v>134</v>
      </c>
    </row>
    <row r="3" customFormat="false" ht="45" hidden="false" customHeight="true" outlineLevel="0" collapsed="false">
      <c r="A3" s="67" t="s">
        <v>261</v>
      </c>
      <c r="B3" s="67"/>
      <c r="F3" s="100"/>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145</v>
      </c>
      <c r="G7" s="76" t="s">
        <v>145</v>
      </c>
      <c r="H7" s="0" t="n">
        <v>2</v>
      </c>
    </row>
    <row r="8" customFormat="false" ht="30" hidden="false" customHeight="true" outlineLevel="0" collapsed="false">
      <c r="A8" s="77" t="s">
        <v>146</v>
      </c>
      <c r="B8" s="78" t="n">
        <f aca="false">VLOOKUP(B7,G5:H10,2,0)</f>
        <v>2</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2.5</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3.125</v>
      </c>
    </row>
    <row r="45" customFormat="false" ht="30" hidden="false" customHeight="true" outlineLevel="0" collapsed="false">
      <c r="A45" s="97"/>
      <c r="B45" s="98"/>
    </row>
    <row r="46" customFormat="false" ht="30" hidden="false" customHeight="true" outlineLevel="0" collapsed="false">
      <c r="A46" s="68" t="s">
        <v>197</v>
      </c>
      <c r="B46" s="68"/>
    </row>
    <row r="47" customFormat="false" ht="33" hidden="false" customHeight="true" outlineLevel="0" collapsed="false">
      <c r="A47" s="96" t="s">
        <v>120</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4.xml><?xml version="1.0" encoding="utf-8"?>
<worksheet xmlns="http://schemas.openxmlformats.org/spreadsheetml/2006/main" xmlns:r="http://schemas.openxmlformats.org/officeDocument/2006/relationships">
  <sheetPr filterMode="false">
    <pageSetUpPr fitToPage="false"/>
  </sheetPr>
  <dimension ref="A1:H59"/>
  <sheetViews>
    <sheetView showFormulas="false" showGridLines="true" showRowColHeaders="true" showZeros="true" rightToLeft="false" tabSelected="false" showOutlineSymbols="true" defaultGridColor="true" view="pageBreakPreview" topLeftCell="A41" colorId="64" zoomScale="80" zoomScaleNormal="100" zoomScalePageLayoutView="80" workbookViewId="0">
      <selection pane="topLeft" activeCell="D37" activeCellId="0" sqref="D37"/>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Schede'!B12,"non utilizzata")</f>
        <v>1</v>
      </c>
      <c r="D2" s="65" t="s">
        <v>133</v>
      </c>
      <c r="E2" s="65"/>
      <c r="F2" s="66" t="s">
        <v>134</v>
      </c>
      <c r="H2" s="0" t="s">
        <v>134</v>
      </c>
    </row>
    <row r="3" customFormat="false" ht="45" hidden="false" customHeight="true" outlineLevel="0" collapsed="false">
      <c r="A3" s="67" t="s">
        <v>135</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145</v>
      </c>
      <c r="G7" s="76" t="s">
        <v>145</v>
      </c>
      <c r="H7" s="0" t="n">
        <v>2</v>
      </c>
    </row>
    <row r="8" customFormat="false" ht="30" hidden="false" customHeight="true" outlineLevel="0" collapsed="false">
      <c r="A8" s="77" t="s">
        <v>146</v>
      </c>
      <c r="B8" s="78" t="n">
        <v>2</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2.5</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183</v>
      </c>
      <c r="G35" s="88" t="s">
        <v>184</v>
      </c>
      <c r="H35" s="0" t="n">
        <v>4</v>
      </c>
    </row>
    <row r="36" customFormat="false" ht="30" hidden="false" customHeight="true" outlineLevel="0" collapsed="false">
      <c r="A36" s="86" t="s">
        <v>146</v>
      </c>
      <c r="B36" s="87" t="n">
        <f aca="false">VLOOKUP(B35,G45:H51,2,0)</f>
        <v>1</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VLOOKUP(B38,G53:H58,2,0)</f>
        <v>3</v>
      </c>
      <c r="G39" s="79" t="s">
        <v>175</v>
      </c>
      <c r="H39" s="0" t="n">
        <v>1</v>
      </c>
    </row>
    <row r="40" customFormat="false" ht="30" hidden="false" customHeight="true" outlineLevel="0" collapsed="false">
      <c r="A40" s="93" t="s">
        <v>189</v>
      </c>
      <c r="B40" s="91" t="n">
        <f aca="false">IFERROR((B30+B33+B36+B39)/4,"-")</f>
        <v>1.5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3.75</v>
      </c>
    </row>
    <row r="45" customFormat="false" ht="30" hidden="false" customHeight="true" outlineLevel="0" collapsed="false">
      <c r="G45" s="79" t="s">
        <v>140</v>
      </c>
      <c r="H45" s="0" t="s">
        <v>141</v>
      </c>
    </row>
    <row r="46" customFormat="false" ht="30" hidden="false" customHeight="true" outlineLevel="0" collapsed="false">
      <c r="A46" s="68" t="s">
        <v>197</v>
      </c>
      <c r="B46" s="68"/>
      <c r="G46" s="79" t="s">
        <v>198</v>
      </c>
      <c r="H46" s="0" t="n">
        <v>0</v>
      </c>
    </row>
    <row r="47" customFormat="false" ht="66" hidden="false" customHeight="true" outlineLevel="0" collapsed="false">
      <c r="A47" s="96" t="s">
        <v>91</v>
      </c>
      <c r="B47" s="96"/>
      <c r="G47" s="79" t="s">
        <v>183</v>
      </c>
      <c r="H47" s="0" t="n">
        <v>1</v>
      </c>
    </row>
    <row r="48" customFormat="false" ht="12" hidden="false" customHeight="true" outlineLevel="0" collapsed="false">
      <c r="G48" s="79" t="s">
        <v>199</v>
      </c>
      <c r="H48" s="0" t="n">
        <v>2</v>
      </c>
    </row>
    <row r="49" customFormat="false" ht="30" hidden="false" customHeight="true" outlineLevel="0" collapsed="false">
      <c r="G49" s="79" t="s">
        <v>200</v>
      </c>
      <c r="H49" s="0" t="n">
        <v>3</v>
      </c>
    </row>
    <row r="50" customFormat="false" ht="30" hidden="false" customHeight="true" outlineLevel="0" collapsed="false">
      <c r="G50" s="79" t="s">
        <v>201</v>
      </c>
      <c r="H50" s="0" t="n">
        <v>4</v>
      </c>
    </row>
    <row r="51" customFormat="false" ht="30" hidden="false" customHeight="true" outlineLevel="0" collapsed="false">
      <c r="G51" s="79" t="s">
        <v>202</v>
      </c>
      <c r="H51" s="0" t="n">
        <v>5</v>
      </c>
    </row>
    <row r="53" customFormat="false" ht="30" hidden="false" customHeight="true" outlineLevel="0" collapsed="false">
      <c r="G53" s="79" t="s">
        <v>140</v>
      </c>
      <c r="H53" s="0" t="s">
        <v>141</v>
      </c>
    </row>
    <row r="54" customFormat="false" ht="30" hidden="false" customHeight="true" outlineLevel="0" collapsed="false">
      <c r="G54" s="79" t="s">
        <v>203</v>
      </c>
      <c r="H54" s="0" t="n">
        <v>1</v>
      </c>
    </row>
    <row r="55" customFormat="false" ht="30" hidden="false" customHeight="true" outlineLevel="0" collapsed="false">
      <c r="G55" s="79" t="s">
        <v>204</v>
      </c>
      <c r="H55" s="0" t="n">
        <v>2</v>
      </c>
    </row>
    <row r="56" customFormat="false" ht="30" hidden="false" customHeight="true" outlineLevel="0" collapsed="false">
      <c r="G56" s="79" t="s">
        <v>188</v>
      </c>
      <c r="H56" s="0" t="n">
        <v>3</v>
      </c>
    </row>
    <row r="57" customFormat="false" ht="30" hidden="false" customHeight="true" outlineLevel="0" collapsed="false">
      <c r="G57" s="79" t="s">
        <v>205</v>
      </c>
      <c r="H57" s="0" t="n">
        <v>4</v>
      </c>
    </row>
    <row r="58" customFormat="false" ht="30" hidden="false" customHeight="true" outlineLevel="0" collapsed="false">
      <c r="G58" s="79" t="s">
        <v>206</v>
      </c>
      <c r="H58" s="0" t="n">
        <v>5</v>
      </c>
    </row>
    <row r="59" customFormat="false" ht="30" hidden="false" customHeight="true" outlineLevel="0" collapsed="false"/>
    <row r="60" customFormat="false" ht="30" hidden="false" customHeight="true" outlineLevel="0" collapsed="false"/>
    <row r="61" customFormat="false" ht="30" hidden="false" customHeight="true" outlineLevel="0" collapsed="false"/>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$G$45:$G$51</formula1>
      <formula2>0</formula2>
    </dataValidation>
    <dataValidation allowBlank="true" operator="between" prompt="Selezionare una delle possibili opzioni dal menu a tendina" promptTitle="Impatto" showDropDown="false" showErrorMessage="true" showInputMessage="true" sqref="B38" type="list">
      <formula1>$G$53:$G$58</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40.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F2" activeCellId="0" sqref="F2"/>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Schede'!B48,"non utilizzata")</f>
        <v>37</v>
      </c>
      <c r="D2" s="65" t="s">
        <v>133</v>
      </c>
      <c r="E2" s="65"/>
      <c r="F2" s="66" t="s">
        <v>134</v>
      </c>
      <c r="H2" s="0" t="s">
        <v>134</v>
      </c>
    </row>
    <row r="3" customFormat="false" ht="45" hidden="false" customHeight="true" outlineLevel="0" collapsed="false">
      <c r="A3" s="67" t="s">
        <v>262</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145</v>
      </c>
      <c r="G7" s="76" t="s">
        <v>145</v>
      </c>
      <c r="H7" s="0" t="n">
        <v>2</v>
      </c>
    </row>
    <row r="8" customFormat="false" ht="30" hidden="false" customHeight="true" outlineLevel="0" collapsed="false">
      <c r="A8" s="77" t="s">
        <v>146</v>
      </c>
      <c r="B8" s="78" t="n">
        <f aca="false">VLOOKUP(B7,G5:H10,2,0)</f>
        <v>2</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156</v>
      </c>
      <c r="G10" s="79" t="s">
        <v>152</v>
      </c>
      <c r="H10" s="0" t="n">
        <v>5</v>
      </c>
    </row>
    <row r="11" customFormat="false" ht="30" hidden="false" customHeight="true" outlineLevel="0" collapsed="false">
      <c r="A11" s="82" t="s">
        <v>146</v>
      </c>
      <c r="B11" s="78" t="n">
        <f aca="false">VLOOKUP(B10,G13:H15,2,0)</f>
        <v>2</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168</v>
      </c>
    </row>
    <row r="17" customFormat="false" ht="30" hidden="false" customHeight="true" outlineLevel="0" collapsed="false">
      <c r="A17" s="86" t="s">
        <v>146</v>
      </c>
      <c r="B17" s="87" t="n">
        <f aca="false">VLOOKUP(B16,G22:H25,2,0)</f>
        <v>1</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1.33333333333333</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206</v>
      </c>
      <c r="G38" s="79" t="s">
        <v>140</v>
      </c>
      <c r="H38" s="0" t="s">
        <v>141</v>
      </c>
    </row>
    <row r="39" customFormat="false" ht="30" hidden="false" customHeight="true" outlineLevel="0" collapsed="false">
      <c r="A39" s="86" t="s">
        <v>146</v>
      </c>
      <c r="B39" s="87" t="n">
        <f aca="false">VLOOKUP(B38,G56:H61,2,0)</f>
        <v>5</v>
      </c>
      <c r="G39" s="79" t="s">
        <v>175</v>
      </c>
      <c r="H39" s="0" t="n">
        <v>1</v>
      </c>
    </row>
    <row r="40" customFormat="false" ht="30" hidden="false" customHeight="true" outlineLevel="0" collapsed="false">
      <c r="A40" s="93" t="s">
        <v>189</v>
      </c>
      <c r="B40" s="91" t="n">
        <f aca="false">IFERROR((B30+B33+B36+B39)/4,"-")</f>
        <v>1.75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2.33333333333333</v>
      </c>
    </row>
    <row r="45" customFormat="false" ht="30" hidden="false" customHeight="true" outlineLevel="0" collapsed="false">
      <c r="A45" s="97"/>
      <c r="B45" s="98"/>
    </row>
    <row r="46" customFormat="false" ht="30" hidden="false" customHeight="true" outlineLevel="0" collapsed="false">
      <c r="A46" s="68" t="s">
        <v>197</v>
      </c>
      <c r="B46" s="68"/>
    </row>
    <row r="47" customFormat="false" ht="30" hidden="false" customHeight="true" outlineLevel="0" collapsed="false">
      <c r="A47" s="101" t="s">
        <v>121</v>
      </c>
      <c r="B47" s="101"/>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41.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Schede'!B49,"non utilizzata")</f>
        <v>38</v>
      </c>
      <c r="D2" s="65" t="s">
        <v>133</v>
      </c>
      <c r="E2" s="65"/>
      <c r="F2" s="66" t="s">
        <v>134</v>
      </c>
      <c r="H2" s="0" t="s">
        <v>134</v>
      </c>
    </row>
    <row r="3" customFormat="false" ht="45" hidden="false" customHeight="true" outlineLevel="0" collapsed="false">
      <c r="A3" s="67" t="s">
        <v>263</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145</v>
      </c>
      <c r="G7" s="76" t="s">
        <v>145</v>
      </c>
      <c r="H7" s="0" t="n">
        <v>2</v>
      </c>
    </row>
    <row r="8" customFormat="false" ht="30" hidden="false" customHeight="true" outlineLevel="0" collapsed="false">
      <c r="A8" s="77" t="s">
        <v>146</v>
      </c>
      <c r="B8" s="78" t="n">
        <f aca="false">VLOOKUP(B7,G5:H10,2,0)</f>
        <v>2</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156</v>
      </c>
      <c r="G10" s="79" t="s">
        <v>152</v>
      </c>
      <c r="H10" s="0" t="n">
        <v>5</v>
      </c>
    </row>
    <row r="11" customFormat="false" ht="30" hidden="false" customHeight="true" outlineLevel="0" collapsed="false">
      <c r="A11" s="82" t="s">
        <v>146</v>
      </c>
      <c r="B11" s="78" t="n">
        <f aca="false">VLOOKUP(B10,G13:H15,2,0)</f>
        <v>2</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168</v>
      </c>
    </row>
    <row r="17" customFormat="false" ht="30" hidden="false" customHeight="true" outlineLevel="0" collapsed="false">
      <c r="A17" s="86" t="s">
        <v>146</v>
      </c>
      <c r="B17" s="87" t="n">
        <f aca="false">VLOOKUP(B16,G22:H25,2,0)</f>
        <v>1</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1.33333333333333</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1.66666666666667</v>
      </c>
    </row>
    <row r="45" customFormat="false" ht="30" hidden="false" customHeight="true" outlineLevel="0" collapsed="false">
      <c r="A45" s="97"/>
      <c r="B45" s="98"/>
    </row>
    <row r="46" customFormat="false" ht="30" hidden="false" customHeight="true" outlineLevel="0" collapsed="false">
      <c r="A46" s="68" t="s">
        <v>197</v>
      </c>
      <c r="B46" s="68"/>
    </row>
    <row r="47" customFormat="false" ht="30" hidden="false" customHeight="true" outlineLevel="0" collapsed="false">
      <c r="A47" s="101" t="s">
        <v>121</v>
      </c>
      <c r="B47" s="101"/>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42.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Schede'!B50,"non utilizzata")</f>
        <v>39</v>
      </c>
      <c r="D2" s="65" t="s">
        <v>133</v>
      </c>
      <c r="E2" s="65"/>
      <c r="F2" s="66" t="s">
        <v>134</v>
      </c>
      <c r="H2" s="0" t="s">
        <v>134</v>
      </c>
    </row>
    <row r="3" customFormat="false" ht="45" hidden="false" customHeight="true" outlineLevel="0" collapsed="false">
      <c r="A3" s="67" t="s">
        <v>264</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147</v>
      </c>
      <c r="G7" s="76" t="s">
        <v>145</v>
      </c>
      <c r="H7" s="0" t="n">
        <v>2</v>
      </c>
    </row>
    <row r="8" customFormat="false" ht="30" hidden="false" customHeight="true" outlineLevel="0" collapsed="false">
      <c r="A8" s="77" t="s">
        <v>146</v>
      </c>
      <c r="B8" s="78" t="n">
        <f aca="false">VLOOKUP(B7,G5:H10,2,0)</f>
        <v>3</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163</v>
      </c>
      <c r="G13" s="79" t="s">
        <v>140</v>
      </c>
      <c r="H13" s="0" t="s">
        <v>141</v>
      </c>
    </row>
    <row r="14" customFormat="false" ht="30" hidden="false" customHeight="true" outlineLevel="0" collapsed="false">
      <c r="A14" s="82" t="s">
        <v>146</v>
      </c>
      <c r="B14" s="78" t="n">
        <f aca="false">VLOOKUP(B13,G17:H20,2,0)</f>
        <v>3</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181</v>
      </c>
      <c r="G22" s="79" t="s">
        <v>140</v>
      </c>
      <c r="H22" s="0" t="s">
        <v>141</v>
      </c>
    </row>
    <row r="23" customFormat="false" ht="30" hidden="false" customHeight="true" outlineLevel="0" collapsed="false">
      <c r="A23" s="86" t="s">
        <v>146</v>
      </c>
      <c r="B23" s="87" t="n">
        <f aca="false">VLOOKUP(B22,G31:H36,2,0)</f>
        <v>3</v>
      </c>
      <c r="G23" s="88" t="s">
        <v>168</v>
      </c>
      <c r="H23" s="0" t="n">
        <v>1</v>
      </c>
    </row>
    <row r="24" customFormat="false" ht="30" hidden="false" customHeight="true" outlineLevel="0" collapsed="false">
      <c r="A24" s="90" t="s">
        <v>169</v>
      </c>
      <c r="B24" s="91" t="n">
        <f aca="false">IFERROR((B8+B11+B14+B17+B20+B23)/6,"-")</f>
        <v>3.33333333333333</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206</v>
      </c>
      <c r="G38" s="79" t="s">
        <v>140</v>
      </c>
      <c r="H38" s="0" t="s">
        <v>141</v>
      </c>
    </row>
    <row r="39" customFormat="false" ht="30" hidden="false" customHeight="true" outlineLevel="0" collapsed="false">
      <c r="A39" s="86" t="s">
        <v>146</v>
      </c>
      <c r="B39" s="87" t="n">
        <f aca="false">VLOOKUP(B38,G56:H61,2,0)</f>
        <v>5</v>
      </c>
      <c r="G39" s="79" t="s">
        <v>175</v>
      </c>
      <c r="H39" s="0" t="n">
        <v>1</v>
      </c>
    </row>
    <row r="40" customFormat="false" ht="30" hidden="false" customHeight="true" outlineLevel="0" collapsed="false">
      <c r="A40" s="93" t="s">
        <v>189</v>
      </c>
      <c r="B40" s="91" t="n">
        <f aca="false">IFERROR((B30+B33+B36+B39)/4,"-")</f>
        <v>1.75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5.83333333333333</v>
      </c>
    </row>
    <row r="45" customFormat="false" ht="30" hidden="false" customHeight="true" outlineLevel="0" collapsed="false">
      <c r="A45" s="97"/>
      <c r="B45" s="98"/>
    </row>
    <row r="46" customFormat="false" ht="30" hidden="false" customHeight="true" outlineLevel="0" collapsed="false">
      <c r="A46" s="68" t="s">
        <v>197</v>
      </c>
      <c r="B46" s="68"/>
    </row>
    <row r="47" customFormat="false" ht="80.25" hidden="false" customHeight="true" outlineLevel="0" collapsed="false">
      <c r="A47" s="96" t="s">
        <v>265</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43.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D4" activeCellId="0" sqref="D4"/>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Schede'!B51,"non utilizzata")</f>
        <v>40</v>
      </c>
      <c r="D2" s="65" t="s">
        <v>133</v>
      </c>
      <c r="E2" s="65"/>
      <c r="F2" s="66" t="s">
        <v>134</v>
      </c>
      <c r="H2" s="0" t="s">
        <v>134</v>
      </c>
    </row>
    <row r="3" customFormat="false" ht="45" hidden="false" customHeight="true" outlineLevel="0" collapsed="false">
      <c r="A3" s="67" t="s">
        <v>266</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149</v>
      </c>
      <c r="G7" s="76" t="s">
        <v>145</v>
      </c>
      <c r="H7" s="0" t="n">
        <v>2</v>
      </c>
    </row>
    <row r="8" customFormat="false" ht="30" hidden="false" customHeight="true" outlineLevel="0" collapsed="false">
      <c r="A8" s="77" t="s">
        <v>146</v>
      </c>
      <c r="B8" s="78" t="n">
        <f aca="false">VLOOKUP(B7,G5:H10,2,0)</f>
        <v>4</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156</v>
      </c>
      <c r="G10" s="79" t="s">
        <v>152</v>
      </c>
      <c r="H10" s="0" t="n">
        <v>5</v>
      </c>
    </row>
    <row r="11" customFormat="false" ht="30" hidden="false" customHeight="true" outlineLevel="0" collapsed="false">
      <c r="A11" s="82" t="s">
        <v>146</v>
      </c>
      <c r="B11" s="78" t="n">
        <f aca="false">VLOOKUP(B10,G13:H15,2,0)</f>
        <v>2</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168</v>
      </c>
    </row>
    <row r="17" customFormat="false" ht="30" hidden="false" customHeight="true" outlineLevel="0" collapsed="false">
      <c r="A17" s="86" t="s">
        <v>146</v>
      </c>
      <c r="B17" s="87" t="n">
        <f aca="false">VLOOKUP(B16,G22:H25,2,0)</f>
        <v>1</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179</v>
      </c>
      <c r="G22" s="79" t="s">
        <v>140</v>
      </c>
      <c r="H22" s="0" t="s">
        <v>141</v>
      </c>
    </row>
    <row r="23" customFormat="false" ht="30" hidden="false" customHeight="true" outlineLevel="0" collapsed="false">
      <c r="A23" s="86" t="s">
        <v>146</v>
      </c>
      <c r="B23" s="87" t="n">
        <f aca="false">VLOOKUP(B22,G31:H36,2,0)</f>
        <v>2</v>
      </c>
      <c r="G23" s="88" t="s">
        <v>168</v>
      </c>
      <c r="H23" s="0" t="n">
        <v>1</v>
      </c>
    </row>
    <row r="24" customFormat="false" ht="30" hidden="false" customHeight="true" outlineLevel="0" collapsed="false">
      <c r="A24" s="90" t="s">
        <v>169</v>
      </c>
      <c r="B24" s="91" t="n">
        <f aca="false">IFERROR((B8+B11+B14+B17+B20+B23)/6,"-")</f>
        <v>1.83333333333333</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206</v>
      </c>
      <c r="G38" s="79" t="s">
        <v>140</v>
      </c>
      <c r="H38" s="0" t="s">
        <v>141</v>
      </c>
    </row>
    <row r="39" customFormat="false" ht="30" hidden="false" customHeight="true" outlineLevel="0" collapsed="false">
      <c r="A39" s="86" t="s">
        <v>146</v>
      </c>
      <c r="B39" s="87" t="n">
        <f aca="false">VLOOKUP(B38,G56:H61,2,0)</f>
        <v>5</v>
      </c>
      <c r="G39" s="79" t="s">
        <v>175</v>
      </c>
      <c r="H39" s="0" t="n">
        <v>1</v>
      </c>
    </row>
    <row r="40" customFormat="false" ht="30" hidden="false" customHeight="true" outlineLevel="0" collapsed="false">
      <c r="A40" s="93" t="s">
        <v>189</v>
      </c>
      <c r="B40" s="91" t="n">
        <f aca="false">IFERROR((B30+B33+B36+B39)/4,"-")</f>
        <v>1.75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3.20833333333333</v>
      </c>
    </row>
    <row r="45" customFormat="false" ht="30" hidden="false" customHeight="true" outlineLevel="0" collapsed="false">
      <c r="A45" s="97"/>
      <c r="B45" s="98"/>
    </row>
    <row r="46" customFormat="false" ht="30" hidden="false" customHeight="true" outlineLevel="0" collapsed="false">
      <c r="A46" s="68" t="s">
        <v>197</v>
      </c>
      <c r="B46" s="68"/>
    </row>
    <row r="47" customFormat="false" ht="56.25" hidden="false" customHeight="true" outlineLevel="0" collapsed="false">
      <c r="A47" s="96" t="s">
        <v>267</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44.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D4" activeCellId="0" sqref="D4"/>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Schede'!B52,"non utilizzata")</f>
        <v>41</v>
      </c>
      <c r="D2" s="65" t="s">
        <v>133</v>
      </c>
      <c r="E2" s="65"/>
      <c r="F2" s="66" t="s">
        <v>134</v>
      </c>
      <c r="H2" s="0" t="s">
        <v>134</v>
      </c>
    </row>
    <row r="3" customFormat="false" ht="45" hidden="false" customHeight="true" outlineLevel="0" collapsed="false">
      <c r="A3" s="67" t="s">
        <v>268</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143</v>
      </c>
      <c r="G7" s="76" t="s">
        <v>145</v>
      </c>
      <c r="H7" s="0" t="n">
        <v>2</v>
      </c>
    </row>
    <row r="8" customFormat="false" ht="30" hidden="false" customHeight="true" outlineLevel="0" collapsed="false">
      <c r="A8" s="77" t="s">
        <v>146</v>
      </c>
      <c r="B8" s="78" t="n">
        <f aca="false">VLOOKUP(B7,G5:H10,2,0)</f>
        <v>1</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156</v>
      </c>
      <c r="G10" s="79" t="s">
        <v>152</v>
      </c>
      <c r="H10" s="0" t="n">
        <v>5</v>
      </c>
    </row>
    <row r="11" customFormat="false" ht="30" hidden="false" customHeight="true" outlineLevel="0" collapsed="false">
      <c r="A11" s="82" t="s">
        <v>146</v>
      </c>
      <c r="B11" s="78" t="n">
        <f aca="false">VLOOKUP(B10,G13:H15,2,0)</f>
        <v>2</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168</v>
      </c>
    </row>
    <row r="17" customFormat="false" ht="30" hidden="false" customHeight="true" outlineLevel="0" collapsed="false">
      <c r="A17" s="86" t="s">
        <v>146</v>
      </c>
      <c r="B17" s="87" t="n">
        <f aca="false">VLOOKUP(B16,G22:H25,2,0)</f>
        <v>1</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1.16666666666667</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203</v>
      </c>
      <c r="G38" s="79" t="s">
        <v>140</v>
      </c>
      <c r="H38" s="0" t="s">
        <v>141</v>
      </c>
    </row>
    <row r="39" customFormat="false" ht="30" hidden="false" customHeight="true" outlineLevel="0" collapsed="false">
      <c r="A39" s="86" t="s">
        <v>146</v>
      </c>
      <c r="B39" s="87" t="n">
        <f aca="false">VLOOKUP(B38,G56:H61,2,0)</f>
        <v>1</v>
      </c>
      <c r="G39" s="79" t="s">
        <v>175</v>
      </c>
      <c r="H39" s="0" t="n">
        <v>1</v>
      </c>
    </row>
    <row r="40" customFormat="false" ht="30" hidden="false" customHeight="true" outlineLevel="0" collapsed="false">
      <c r="A40" s="93" t="s">
        <v>189</v>
      </c>
      <c r="B40" s="91" t="n">
        <f aca="false">IFERROR((B30+B33+B36+B39)/4,"-")</f>
        <v>0.75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0.875</v>
      </c>
    </row>
    <row r="45" customFormat="false" ht="30" hidden="false" customHeight="true" outlineLevel="0" collapsed="false">
      <c r="A45" s="97"/>
      <c r="B45" s="98"/>
    </row>
    <row r="46" customFormat="false" ht="30" hidden="false" customHeight="true" outlineLevel="0" collapsed="false">
      <c r="A46" s="68" t="s">
        <v>197</v>
      </c>
      <c r="B46" s="68"/>
    </row>
    <row r="47" customFormat="false" ht="34.5" hidden="false" customHeight="true" outlineLevel="0" collapsed="false">
      <c r="A47" s="96" t="s">
        <v>124</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45.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Schede'!B53,"non utilizzata")</f>
        <v>42</v>
      </c>
      <c r="D2" s="65" t="s">
        <v>133</v>
      </c>
      <c r="E2" s="65"/>
      <c r="F2" s="66" t="s">
        <v>134</v>
      </c>
      <c r="H2" s="0" t="s">
        <v>134</v>
      </c>
    </row>
    <row r="3" customFormat="false" ht="45" hidden="false" customHeight="true" outlineLevel="0" collapsed="false">
      <c r="A3" s="67" t="s">
        <v>269</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143</v>
      </c>
      <c r="G7" s="76" t="s">
        <v>145</v>
      </c>
      <c r="H7" s="0" t="n">
        <v>2</v>
      </c>
    </row>
    <row r="8" customFormat="false" ht="30" hidden="false" customHeight="true" outlineLevel="0" collapsed="false">
      <c r="A8" s="77" t="s">
        <v>146</v>
      </c>
      <c r="B8" s="78" t="n">
        <f aca="false">VLOOKUP(B7,G5:H10,2,0)</f>
        <v>1</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163</v>
      </c>
      <c r="G13" s="79" t="s">
        <v>140</v>
      </c>
      <c r="H13" s="0" t="s">
        <v>141</v>
      </c>
    </row>
    <row r="14" customFormat="false" ht="30" hidden="false" customHeight="true" outlineLevel="0" collapsed="false">
      <c r="A14" s="82" t="s">
        <v>146</v>
      </c>
      <c r="B14" s="78" t="n">
        <f aca="false">VLOOKUP(B13,G17:H20,2,0)</f>
        <v>3</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168</v>
      </c>
    </row>
    <row r="17" customFormat="false" ht="30" hidden="false" customHeight="true" outlineLevel="0" collapsed="false">
      <c r="A17" s="86" t="s">
        <v>146</v>
      </c>
      <c r="B17" s="87" t="n">
        <f aca="false">VLOOKUP(B16,G22:H25,2,0)</f>
        <v>1</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2</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203</v>
      </c>
      <c r="G38" s="79" t="s">
        <v>140</v>
      </c>
      <c r="H38" s="0" t="s">
        <v>141</v>
      </c>
    </row>
    <row r="39" customFormat="false" ht="30" hidden="false" customHeight="true" outlineLevel="0" collapsed="false">
      <c r="A39" s="86" t="s">
        <v>146</v>
      </c>
      <c r="B39" s="87" t="n">
        <f aca="false">VLOOKUP(B38,G56:H61,2,0)</f>
        <v>1</v>
      </c>
      <c r="G39" s="79" t="s">
        <v>175</v>
      </c>
      <c r="H39" s="0" t="n">
        <v>1</v>
      </c>
    </row>
    <row r="40" customFormat="false" ht="30" hidden="false" customHeight="true" outlineLevel="0" collapsed="false">
      <c r="A40" s="93" t="s">
        <v>189</v>
      </c>
      <c r="B40" s="91" t="n">
        <f aca="false">IFERROR((B30+B33+B36+B39)/4,"-")</f>
        <v>0.75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1.5</v>
      </c>
    </row>
    <row r="45" customFormat="false" ht="30" hidden="false" customHeight="true" outlineLevel="0" collapsed="false">
      <c r="A45" s="97"/>
      <c r="B45" s="98"/>
    </row>
    <row r="46" customFormat="false" ht="30" hidden="false" customHeight="true" outlineLevel="0" collapsed="false">
      <c r="A46" s="68" t="s">
        <v>197</v>
      </c>
      <c r="B46" s="68"/>
    </row>
    <row r="47" customFormat="false" ht="81" hidden="false" customHeight="true" outlineLevel="0" collapsed="false">
      <c r="A47" s="96" t="s">
        <v>270</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46.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Schede'!B54,"non utilizzata")</f>
        <v>43</v>
      </c>
      <c r="D2" s="65" t="s">
        <v>133</v>
      </c>
      <c r="E2" s="65"/>
      <c r="F2" s="66" t="s">
        <v>134</v>
      </c>
      <c r="H2" s="0" t="s">
        <v>134</v>
      </c>
    </row>
    <row r="3" customFormat="false" ht="45" hidden="false" customHeight="true" outlineLevel="0" collapsed="false">
      <c r="A3" s="67" t="s">
        <v>271</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145</v>
      </c>
      <c r="G7" s="76" t="s">
        <v>145</v>
      </c>
      <c r="H7" s="0" t="n">
        <v>2</v>
      </c>
    </row>
    <row r="8" customFormat="false" ht="30" hidden="false" customHeight="true" outlineLevel="0" collapsed="false">
      <c r="A8" s="77" t="s">
        <v>146</v>
      </c>
      <c r="B8" s="78" t="n">
        <f aca="false">VLOOKUP(B7,G5:H10,2,0)</f>
        <v>2</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179</v>
      </c>
      <c r="G22" s="79" t="s">
        <v>140</v>
      </c>
      <c r="H22" s="0" t="s">
        <v>141</v>
      </c>
    </row>
    <row r="23" customFormat="false" ht="30" hidden="false" customHeight="true" outlineLevel="0" collapsed="false">
      <c r="A23" s="86" t="s">
        <v>146</v>
      </c>
      <c r="B23" s="87" t="n">
        <f aca="false">VLOOKUP(B22,G31:H36,2,0)</f>
        <v>2</v>
      </c>
      <c r="G23" s="88" t="s">
        <v>168</v>
      </c>
      <c r="H23" s="0" t="n">
        <v>1</v>
      </c>
    </row>
    <row r="24" customFormat="false" ht="30" hidden="false" customHeight="true" outlineLevel="0" collapsed="false">
      <c r="A24" s="90" t="s">
        <v>169</v>
      </c>
      <c r="B24" s="91" t="n">
        <f aca="false">IFERROR((B8+B11+B14+B17+B20+B23)/6,"-")</f>
        <v>2.66666666666667</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203</v>
      </c>
      <c r="G38" s="79" t="s">
        <v>140</v>
      </c>
      <c r="H38" s="0" t="s">
        <v>141</v>
      </c>
    </row>
    <row r="39" customFormat="false" ht="30" hidden="false" customHeight="true" outlineLevel="0" collapsed="false">
      <c r="A39" s="86" t="s">
        <v>146</v>
      </c>
      <c r="B39" s="87" t="n">
        <f aca="false">VLOOKUP(B38,G56:H61,2,0)</f>
        <v>1</v>
      </c>
      <c r="G39" s="79" t="s">
        <v>175</v>
      </c>
      <c r="H39" s="0" t="n">
        <v>1</v>
      </c>
    </row>
    <row r="40" customFormat="false" ht="30" hidden="false" customHeight="true" outlineLevel="0" collapsed="false">
      <c r="A40" s="93" t="s">
        <v>189</v>
      </c>
      <c r="B40" s="91" t="n">
        <f aca="false">IFERROR((B30+B33+B36+B39)/4,"-")</f>
        <v>0.75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2</v>
      </c>
    </row>
    <row r="45" customFormat="false" ht="30" hidden="false" customHeight="true" outlineLevel="0" collapsed="false">
      <c r="A45" s="97"/>
      <c r="B45" s="98"/>
    </row>
    <row r="46" customFormat="false" ht="30" hidden="false" customHeight="true" outlineLevel="0" collapsed="false">
      <c r="A46" s="68" t="s">
        <v>197</v>
      </c>
      <c r="B46" s="68"/>
    </row>
    <row r="47" customFormat="false" ht="32.25" hidden="false" customHeight="true" outlineLevel="0" collapsed="false">
      <c r="A47" s="96" t="s">
        <v>126</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47.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Schede'!B55,"non utilizzata")</f>
        <v>44</v>
      </c>
      <c r="D2" s="65" t="s">
        <v>133</v>
      </c>
      <c r="E2" s="65"/>
      <c r="F2" s="66" t="s">
        <v>134</v>
      </c>
      <c r="H2" s="0" t="s">
        <v>134</v>
      </c>
    </row>
    <row r="3" customFormat="false" ht="45" hidden="false" customHeight="true" outlineLevel="0" collapsed="false">
      <c r="A3" s="67" t="s">
        <v>272</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149</v>
      </c>
      <c r="G7" s="76" t="s">
        <v>145</v>
      </c>
      <c r="H7" s="0" t="n">
        <v>2</v>
      </c>
    </row>
    <row r="8" customFormat="false" ht="30" hidden="false" customHeight="true" outlineLevel="0" collapsed="false">
      <c r="A8" s="77" t="s">
        <v>146</v>
      </c>
      <c r="B8" s="78" t="n">
        <f aca="false">VLOOKUP(B7,G5:H10,2,0)</f>
        <v>4</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179</v>
      </c>
      <c r="G22" s="79" t="s">
        <v>140</v>
      </c>
      <c r="H22" s="0" t="s">
        <v>141</v>
      </c>
    </row>
    <row r="23" customFormat="false" ht="30" hidden="false" customHeight="true" outlineLevel="0" collapsed="false">
      <c r="A23" s="86" t="s">
        <v>146</v>
      </c>
      <c r="B23" s="87" t="n">
        <f aca="false">VLOOKUP(B22,G31:H36,2,0)</f>
        <v>2</v>
      </c>
      <c r="G23" s="88" t="s">
        <v>168</v>
      </c>
      <c r="H23" s="0" t="n">
        <v>1</v>
      </c>
    </row>
    <row r="24" customFormat="false" ht="30" hidden="false" customHeight="true" outlineLevel="0" collapsed="false">
      <c r="A24" s="90" t="s">
        <v>169</v>
      </c>
      <c r="B24" s="91" t="n">
        <f aca="false">IFERROR((B8+B11+B14+B17+B20+B23)/6,"-")</f>
        <v>2.66666666666667</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3.33333333333333</v>
      </c>
    </row>
    <row r="45" customFormat="false" ht="30" hidden="false" customHeight="true" outlineLevel="0" collapsed="false">
      <c r="A45" s="97"/>
      <c r="B45" s="98"/>
    </row>
    <row r="46" customFormat="false" ht="30" hidden="false" customHeight="true" outlineLevel="0" collapsed="false">
      <c r="A46" s="68" t="s">
        <v>197</v>
      </c>
      <c r="B46" s="68"/>
    </row>
    <row r="47" customFormat="false" ht="69" hidden="false" customHeight="true" outlineLevel="0" collapsed="false">
      <c r="A47" s="96" t="s">
        <v>273</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48.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Schede'!B56,"non utilizzata")</f>
        <v>45</v>
      </c>
      <c r="D2" s="65" t="s">
        <v>133</v>
      </c>
      <c r="E2" s="65"/>
      <c r="F2" s="66" t="s">
        <v>134</v>
      </c>
      <c r="H2" s="0" t="s">
        <v>134</v>
      </c>
    </row>
    <row r="3" customFormat="false" ht="45" hidden="false" customHeight="true" outlineLevel="0" collapsed="false">
      <c r="A3" s="67" t="s">
        <v>274</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143</v>
      </c>
      <c r="G7" s="76" t="s">
        <v>145</v>
      </c>
      <c r="H7" s="0" t="n">
        <v>2</v>
      </c>
    </row>
    <row r="8" customFormat="false" ht="30" hidden="false" customHeight="true" outlineLevel="0" collapsed="false">
      <c r="A8" s="77" t="s">
        <v>146</v>
      </c>
      <c r="B8" s="78" t="n">
        <f aca="false">VLOOKUP(B7,G5:H10,2,0)</f>
        <v>1</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156</v>
      </c>
      <c r="G10" s="79" t="s">
        <v>152</v>
      </c>
      <c r="H10" s="0" t="n">
        <v>5</v>
      </c>
    </row>
    <row r="11" customFormat="false" ht="30" hidden="false" customHeight="true" outlineLevel="0" collapsed="false">
      <c r="A11" s="82" t="s">
        <v>146</v>
      </c>
      <c r="B11" s="78" t="n">
        <f aca="false">VLOOKUP(B10,G13:H15,2,0)</f>
        <v>2</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179</v>
      </c>
      <c r="G22" s="79" t="s">
        <v>140</v>
      </c>
      <c r="H22" s="0" t="s">
        <v>141</v>
      </c>
    </row>
    <row r="23" customFormat="false" ht="30" hidden="false" customHeight="true" outlineLevel="0" collapsed="false">
      <c r="A23" s="86" t="s">
        <v>146</v>
      </c>
      <c r="B23" s="87" t="n">
        <f aca="false">VLOOKUP(B22,G31:H36,2,0)</f>
        <v>2</v>
      </c>
      <c r="G23" s="88" t="s">
        <v>168</v>
      </c>
      <c r="H23" s="0" t="n">
        <v>1</v>
      </c>
    </row>
    <row r="24" customFormat="false" ht="30" hidden="false" customHeight="true" outlineLevel="0" collapsed="false">
      <c r="A24" s="90" t="s">
        <v>169</v>
      </c>
      <c r="B24" s="91" t="n">
        <f aca="false">IFERROR((B8+B11+B14+B17+B20+B23)/6,"-")</f>
        <v>1.66666666666667</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204</v>
      </c>
      <c r="G38" s="79" t="s">
        <v>140</v>
      </c>
      <c r="H38" s="0" t="s">
        <v>141</v>
      </c>
    </row>
    <row r="39" customFormat="false" ht="30" hidden="false" customHeight="true" outlineLevel="0" collapsed="false">
      <c r="A39" s="86" t="s">
        <v>146</v>
      </c>
      <c r="B39" s="87" t="n">
        <f aca="false">VLOOKUP(B38,G56:H61,2,0)</f>
        <v>2</v>
      </c>
      <c r="G39" s="79" t="s">
        <v>175</v>
      </c>
      <c r="H39" s="0" t="n">
        <v>1</v>
      </c>
    </row>
    <row r="40" customFormat="false" ht="30" hidden="false" customHeight="true" outlineLevel="0" collapsed="false">
      <c r="A40" s="93" t="s">
        <v>189</v>
      </c>
      <c r="B40" s="91" t="n">
        <f aca="false">IFERROR((B30+B33+B36+B39)/4,"-")</f>
        <v>1</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1.66666666666667</v>
      </c>
    </row>
    <row r="45" customFormat="false" ht="30" hidden="false" customHeight="true" outlineLevel="0" collapsed="false">
      <c r="A45" s="97"/>
      <c r="B45" s="98"/>
    </row>
    <row r="46" customFormat="false" ht="30" hidden="false" customHeight="true" outlineLevel="0" collapsed="false">
      <c r="A46" s="68" t="s">
        <v>197</v>
      </c>
      <c r="B46" s="68"/>
    </row>
    <row r="47" customFormat="false" ht="53.25" hidden="false" customHeight="true" outlineLevel="0" collapsed="false">
      <c r="A47" s="96" t="s">
        <v>128</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49.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D4" activeCellId="0" sqref="D4"/>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Schede'!B57,"non utilizzata")</f>
        <v>46</v>
      </c>
      <c r="D2" s="65" t="s">
        <v>133</v>
      </c>
      <c r="E2" s="65"/>
      <c r="F2" s="66" t="s">
        <v>134</v>
      </c>
      <c r="H2" s="0" t="s">
        <v>134</v>
      </c>
    </row>
    <row r="3" customFormat="false" ht="45" hidden="false" customHeight="true" outlineLevel="0" collapsed="false">
      <c r="A3" s="67" t="s">
        <v>275</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147</v>
      </c>
      <c r="G7" s="76" t="s">
        <v>145</v>
      </c>
      <c r="H7" s="0" t="n">
        <v>2</v>
      </c>
    </row>
    <row r="8" customFormat="false" ht="30" hidden="false" customHeight="true" outlineLevel="0" collapsed="false">
      <c r="A8" s="77" t="s">
        <v>146</v>
      </c>
      <c r="B8" s="78" t="n">
        <f aca="false">VLOOKUP(B7,G5:H10,2,0)</f>
        <v>3</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179</v>
      </c>
      <c r="G22" s="79" t="s">
        <v>140</v>
      </c>
      <c r="H22" s="0" t="s">
        <v>141</v>
      </c>
    </row>
    <row r="23" customFormat="false" ht="30" hidden="false" customHeight="true" outlineLevel="0" collapsed="false">
      <c r="A23" s="86" t="s">
        <v>146</v>
      </c>
      <c r="B23" s="87" t="n">
        <f aca="false">VLOOKUP(B22,G31:H36,2,0)</f>
        <v>2</v>
      </c>
      <c r="G23" s="88" t="s">
        <v>168</v>
      </c>
      <c r="H23" s="0" t="n">
        <v>1</v>
      </c>
    </row>
    <row r="24" customFormat="false" ht="30" hidden="false" customHeight="true" outlineLevel="0" collapsed="false">
      <c r="A24" s="90" t="s">
        <v>169</v>
      </c>
      <c r="B24" s="91" t="n">
        <f aca="false">IFERROR((B8+B11+B14+B17+B20+B23)/6,"-")</f>
        <v>2.5</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3.125</v>
      </c>
    </row>
    <row r="45" customFormat="false" ht="30" hidden="false" customHeight="true" outlineLevel="0" collapsed="false">
      <c r="A45" s="97"/>
      <c r="B45" s="98"/>
    </row>
    <row r="46" customFormat="false" ht="30" hidden="false" customHeight="true" outlineLevel="0" collapsed="false">
      <c r="A46" s="68" t="s">
        <v>197</v>
      </c>
      <c r="B46" s="68"/>
    </row>
    <row r="47" customFormat="false" ht="78" hidden="false" customHeight="true" outlineLevel="0" collapsed="false">
      <c r="A47" s="96" t="s">
        <v>276</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5.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40" colorId="64" zoomScale="80" zoomScaleNormal="100" zoomScalePageLayoutView="80" workbookViewId="0">
      <selection pane="topLeft" activeCell="D16" activeCellId="0" sqref="D16"/>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Schede'!B13,"non utilizzata")</f>
        <v>2</v>
      </c>
      <c r="D2" s="65" t="s">
        <v>133</v>
      </c>
      <c r="E2" s="65"/>
      <c r="F2" s="66" t="s">
        <v>134</v>
      </c>
      <c r="H2" s="0" t="s">
        <v>134</v>
      </c>
    </row>
    <row r="3" customFormat="false" ht="45" hidden="false" customHeight="true" outlineLevel="0" collapsed="false">
      <c r="A3" s="67" t="s">
        <v>207</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149</v>
      </c>
      <c r="G7" s="76" t="s">
        <v>145</v>
      </c>
      <c r="H7" s="0" t="n">
        <v>2</v>
      </c>
    </row>
    <row r="8" customFormat="false" ht="30" hidden="false" customHeight="true" outlineLevel="0" collapsed="false">
      <c r="A8" s="77" t="s">
        <v>146</v>
      </c>
      <c r="B8" s="78" t="n">
        <f aca="false">VLOOKUP(B7,G5:H10,2,0)</f>
        <v>4</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156</v>
      </c>
      <c r="G10" s="79" t="s">
        <v>152</v>
      </c>
      <c r="H10" s="0" t="n">
        <v>5</v>
      </c>
    </row>
    <row r="11" customFormat="false" ht="30" hidden="false" customHeight="true" outlineLevel="0" collapsed="false">
      <c r="A11" s="82" t="s">
        <v>146</v>
      </c>
      <c r="B11" s="78" t="n">
        <f aca="false">VLOOKUP(B10,G13:H15,2,0)</f>
        <v>2</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168</v>
      </c>
    </row>
    <row r="17" customFormat="false" ht="30" hidden="false" customHeight="true" outlineLevel="0" collapsed="false">
      <c r="A17" s="86" t="s">
        <v>146</v>
      </c>
      <c r="B17" s="87" t="n">
        <f aca="false">VLOOKUP(B16,G22:H25,2,0)</f>
        <v>1</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1.66666666666667</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2.08333333333333</v>
      </c>
    </row>
    <row r="45" customFormat="false" ht="30" hidden="false" customHeight="true" outlineLevel="0" collapsed="false">
      <c r="A45" s="97"/>
      <c r="B45" s="98"/>
    </row>
    <row r="46" customFormat="false" ht="30" hidden="false" customHeight="true" outlineLevel="0" collapsed="false">
      <c r="A46" s="68" t="s">
        <v>197</v>
      </c>
      <c r="B46" s="68"/>
    </row>
    <row r="47" customFormat="false" ht="61.5" hidden="false" customHeight="true" outlineLevel="0" collapsed="false">
      <c r="A47" s="96" t="s">
        <v>92</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50.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F2" activeCellId="0" sqref="F2"/>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Schede'!B58,"non utilizzata")</f>
        <v>47</v>
      </c>
      <c r="D2" s="65" t="s">
        <v>133</v>
      </c>
      <c r="E2" s="65"/>
      <c r="F2" s="66" t="s">
        <v>134</v>
      </c>
      <c r="H2" s="0" t="s">
        <v>134</v>
      </c>
    </row>
    <row r="3" customFormat="false" ht="45" hidden="false" customHeight="true" outlineLevel="0" collapsed="false">
      <c r="A3" s="67" t="s">
        <v>277</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147</v>
      </c>
      <c r="G7" s="76" t="s">
        <v>145</v>
      </c>
      <c r="H7" s="0" t="n">
        <v>2</v>
      </c>
    </row>
    <row r="8" customFormat="false" ht="30" hidden="false" customHeight="true" outlineLevel="0" collapsed="false">
      <c r="A8" s="77" t="s">
        <v>146</v>
      </c>
      <c r="B8" s="78" t="n">
        <f aca="false">VLOOKUP(B7,G5:H10,2,0)</f>
        <v>3</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184</v>
      </c>
      <c r="G22" s="79" t="s">
        <v>140</v>
      </c>
      <c r="H22" s="0" t="s">
        <v>141</v>
      </c>
    </row>
    <row r="23" customFormat="false" ht="30" hidden="false" customHeight="true" outlineLevel="0" collapsed="false">
      <c r="A23" s="86" t="s">
        <v>146</v>
      </c>
      <c r="B23" s="87" t="n">
        <f aca="false">VLOOKUP(B22,G31:H36,2,0)</f>
        <v>4</v>
      </c>
      <c r="G23" s="88" t="s">
        <v>168</v>
      </c>
      <c r="H23" s="0" t="n">
        <v>1</v>
      </c>
    </row>
    <row r="24" customFormat="false" ht="30" hidden="false" customHeight="true" outlineLevel="0" collapsed="false">
      <c r="A24" s="90" t="s">
        <v>169</v>
      </c>
      <c r="B24" s="91" t="n">
        <f aca="false">IFERROR((B8+B11+B14+B17+B20+B23)/6,"-")</f>
        <v>3.16666666666667</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205</v>
      </c>
      <c r="G38" s="79" t="s">
        <v>140</v>
      </c>
      <c r="H38" s="0" t="s">
        <v>141</v>
      </c>
    </row>
    <row r="39" customFormat="false" ht="30" hidden="false" customHeight="true" outlineLevel="0" collapsed="false">
      <c r="A39" s="86" t="s">
        <v>146</v>
      </c>
      <c r="B39" s="87" t="n">
        <f aca="false">VLOOKUP(B38,G56:H61,2,0)</f>
        <v>4</v>
      </c>
      <c r="G39" s="79" t="s">
        <v>175</v>
      </c>
      <c r="H39" s="0" t="n">
        <v>1</v>
      </c>
    </row>
    <row r="40" customFormat="false" ht="30" hidden="false" customHeight="true" outlineLevel="0" collapsed="false">
      <c r="A40" s="93" t="s">
        <v>189</v>
      </c>
      <c r="B40" s="91" t="n">
        <f aca="false">IFERROR((B30+B33+B36+B39)/4,"-")</f>
        <v>1.5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4.75</v>
      </c>
    </row>
    <row r="45" customFormat="false" ht="30" hidden="false" customHeight="true" outlineLevel="0" collapsed="false">
      <c r="A45" s="97"/>
      <c r="B45" s="98"/>
    </row>
    <row r="46" customFormat="false" ht="30" hidden="false" customHeight="true" outlineLevel="0" collapsed="false">
      <c r="A46" s="68" t="s">
        <v>197</v>
      </c>
      <c r="B46" s="68"/>
    </row>
    <row r="47" customFormat="false" ht="55.5" hidden="false" customHeight="true" outlineLevel="0" collapsed="false">
      <c r="A47" s="96" t="s">
        <v>278</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51.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Schede'!B59,"non utilizzata")</f>
        <v>48</v>
      </c>
      <c r="D2" s="65" t="s">
        <v>133</v>
      </c>
      <c r="E2" s="65"/>
      <c r="F2" s="66" t="s">
        <v>134</v>
      </c>
      <c r="H2" s="0" t="s">
        <v>134</v>
      </c>
    </row>
    <row r="3" customFormat="false" ht="45" hidden="false" customHeight="true" outlineLevel="0" collapsed="false">
      <c r="A3" s="67" t="s">
        <v>279</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152</v>
      </c>
      <c r="G7" s="76" t="s">
        <v>145</v>
      </c>
      <c r="H7" s="0" t="n">
        <v>2</v>
      </c>
    </row>
    <row r="8" customFormat="false" ht="30" hidden="false" customHeight="true" outlineLevel="0" collapsed="false">
      <c r="A8" s="77" t="s">
        <v>146</v>
      </c>
      <c r="B8" s="78" t="n">
        <f aca="false">VLOOKUP(B7,G5:H10,2,0)</f>
        <v>5</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170</v>
      </c>
    </row>
    <row r="17" customFormat="false" ht="30" hidden="false" customHeight="true" outlineLevel="0" collapsed="false">
      <c r="A17" s="86" t="s">
        <v>146</v>
      </c>
      <c r="B17" s="87" t="n">
        <f aca="false">VLOOKUP(B16,G22:H25,2,0)</f>
        <v>3</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181</v>
      </c>
      <c r="G22" s="79" t="s">
        <v>140</v>
      </c>
      <c r="H22" s="0" t="s">
        <v>141</v>
      </c>
    </row>
    <row r="23" customFormat="false" ht="30" hidden="false" customHeight="true" outlineLevel="0" collapsed="false">
      <c r="A23" s="86" t="s">
        <v>146</v>
      </c>
      <c r="B23" s="87" t="n">
        <f aca="false">VLOOKUP(B22,G31:H36,2,0)</f>
        <v>3</v>
      </c>
      <c r="G23" s="88" t="s">
        <v>168</v>
      </c>
      <c r="H23" s="0" t="n">
        <v>1</v>
      </c>
    </row>
    <row r="24" customFormat="false" ht="30" hidden="false" customHeight="true" outlineLevel="0" collapsed="false">
      <c r="A24" s="90" t="s">
        <v>169</v>
      </c>
      <c r="B24" s="91" t="n">
        <f aca="false">IFERROR((B8+B11+B14+B17+B20+B23)/6,"-")</f>
        <v>3</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3.75</v>
      </c>
    </row>
    <row r="45" customFormat="false" ht="30" hidden="false" customHeight="true" outlineLevel="0" collapsed="false">
      <c r="A45" s="97"/>
      <c r="B45" s="98"/>
    </row>
    <row r="46" customFormat="false" ht="30" hidden="false" customHeight="true" outlineLevel="0" collapsed="false">
      <c r="A46" s="68" t="s">
        <v>197</v>
      </c>
      <c r="B46" s="68"/>
    </row>
    <row r="47" customFormat="false" ht="86.25" hidden="false" customHeight="true" outlineLevel="0" collapsed="false">
      <c r="A47" s="96" t="s">
        <v>130</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52.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D4" activeCellId="0" sqref="D4"/>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str">
        <f aca="false">IF(F2="SI",'Indice Schede'!B60,"non utilizzata")</f>
        <v>non utilizzata</v>
      </c>
      <c r="D2" s="65" t="s">
        <v>133</v>
      </c>
      <c r="E2" s="65"/>
      <c r="F2" s="66" t="s">
        <v>136</v>
      </c>
      <c r="H2" s="0" t="s">
        <v>134</v>
      </c>
    </row>
    <row r="3" customFormat="false" ht="45" hidden="false" customHeight="true" outlineLevel="0" collapsed="false">
      <c r="A3" s="67" t="s">
        <v>280</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140</v>
      </c>
      <c r="G7" s="76" t="s">
        <v>145</v>
      </c>
      <c r="H7" s="0" t="n">
        <v>2</v>
      </c>
    </row>
    <row r="8" customFormat="false" ht="30" hidden="false" customHeight="true" outlineLevel="0" collapsed="false">
      <c r="A8" s="77" t="s">
        <v>146</v>
      </c>
      <c r="B8" s="78" t="str">
        <f aca="false">VLOOKUP(B7,G5:H10,2,0)</f>
        <v>-</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140</v>
      </c>
      <c r="G10" s="79" t="s">
        <v>152</v>
      </c>
      <c r="H10" s="0" t="n">
        <v>5</v>
      </c>
    </row>
    <row r="11" customFormat="false" ht="30" hidden="false" customHeight="true" outlineLevel="0" collapsed="false">
      <c r="A11" s="82" t="s">
        <v>146</v>
      </c>
      <c r="B11" s="78" t="str">
        <f aca="false">VLOOKUP(B10,G13:H15,2,0)</f>
        <v>-</v>
      </c>
    </row>
    <row r="12" customFormat="false" ht="30" hidden="false" customHeight="true" outlineLevel="0" collapsed="false">
      <c r="A12" s="72" t="s">
        <v>153</v>
      </c>
      <c r="B12" s="72"/>
      <c r="G12" s="83"/>
    </row>
    <row r="13" customFormat="false" ht="30" hidden="false" customHeight="true" outlineLevel="0" collapsed="false">
      <c r="A13" s="84" t="s">
        <v>154</v>
      </c>
      <c r="B13" s="81" t="s">
        <v>140</v>
      </c>
      <c r="G13" s="79" t="s">
        <v>140</v>
      </c>
      <c r="H13" s="0" t="s">
        <v>141</v>
      </c>
    </row>
    <row r="14" customFormat="false" ht="30" hidden="false" customHeight="true" outlineLevel="0" collapsed="false">
      <c r="A14" s="82" t="s">
        <v>146</v>
      </c>
      <c r="B14" s="78" t="str">
        <f aca="false">VLOOKUP(B13,G17:H20,2,0)</f>
        <v>-</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140</v>
      </c>
    </row>
    <row r="17" customFormat="false" ht="30" hidden="false" customHeight="true" outlineLevel="0" collapsed="false">
      <c r="A17" s="86" t="s">
        <v>146</v>
      </c>
      <c r="B17" s="87" t="str">
        <f aca="false">VLOOKUP(B16,G22:H25,2,0)</f>
        <v>-</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140</v>
      </c>
      <c r="G19" s="88" t="s">
        <v>163</v>
      </c>
      <c r="H19" s="0" t="n">
        <v>3</v>
      </c>
    </row>
    <row r="20" customFormat="false" ht="30" hidden="false" customHeight="true" outlineLevel="0" collapsed="false">
      <c r="A20" s="86" t="s">
        <v>146</v>
      </c>
      <c r="B20" s="87" t="str">
        <f aca="false">VLOOKUP(B19,G27:H29,2,0)</f>
        <v>-</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140</v>
      </c>
      <c r="G22" s="79" t="s">
        <v>140</v>
      </c>
      <c r="H22" s="0" t="s">
        <v>141</v>
      </c>
    </row>
    <row r="23" customFormat="false" ht="30" hidden="false" customHeight="true" outlineLevel="0" collapsed="false">
      <c r="A23" s="86" t="s">
        <v>146</v>
      </c>
      <c r="B23" s="87" t="str">
        <f aca="false">VLOOKUP(B22,G31:H36,2,0)</f>
        <v>-</v>
      </c>
      <c r="G23" s="88" t="s">
        <v>168</v>
      </c>
      <c r="H23" s="0" t="n">
        <v>1</v>
      </c>
    </row>
    <row r="24" customFormat="false" ht="30" hidden="false" customHeight="true" outlineLevel="0" collapsed="false">
      <c r="A24" s="90" t="s">
        <v>169</v>
      </c>
      <c r="B24" s="91" t="str">
        <f aca="false">IFERROR((B8+B11+B14+B17+B20+B23)/6,"-")</f>
        <v>-</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140</v>
      </c>
      <c r="G29" s="88" t="s">
        <v>176</v>
      </c>
      <c r="H29" s="0" t="n">
        <v>5</v>
      </c>
    </row>
    <row r="30" customFormat="false" ht="30" hidden="false" customHeight="true" outlineLevel="0" collapsed="false">
      <c r="A30" s="86" t="s">
        <v>146</v>
      </c>
      <c r="B30" s="87" t="str">
        <f aca="false">VLOOKUP(B29,G38:H43,2,0)</f>
        <v>-</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140</v>
      </c>
      <c r="G32" s="88" t="s">
        <v>167</v>
      </c>
      <c r="H32" s="0" t="n">
        <v>1</v>
      </c>
    </row>
    <row r="33" customFormat="false" ht="43.5" hidden="false" customHeight="true" outlineLevel="0" collapsed="false">
      <c r="A33" s="86" t="s">
        <v>146</v>
      </c>
      <c r="B33" s="87" t="str">
        <f aca="false">VLOOKUP(B32,G27:H29,2,0)</f>
        <v>-</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140</v>
      </c>
      <c r="G35" s="88" t="s">
        <v>184</v>
      </c>
      <c r="H35" s="0" t="n">
        <v>4</v>
      </c>
    </row>
    <row r="36" customFormat="false" ht="30" hidden="false" customHeight="true" outlineLevel="0" collapsed="false">
      <c r="A36" s="86" t="s">
        <v>146</v>
      </c>
      <c r="B36" s="87" t="str">
        <f aca="false">VLOOKUP(B35,G48:H54,2,0)</f>
        <v>-</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140</v>
      </c>
      <c r="G38" s="79" t="s">
        <v>140</v>
      </c>
      <c r="H38" s="0" t="s">
        <v>141</v>
      </c>
    </row>
    <row r="39" customFormat="false" ht="30" hidden="false" customHeight="true" outlineLevel="0" collapsed="false">
      <c r="A39" s="86" t="s">
        <v>146</v>
      </c>
      <c r="B39" s="87" t="str">
        <f aca="false">VLOOKUP(B38,G56:H61,2,0)</f>
        <v>-</v>
      </c>
      <c r="G39" s="79" t="s">
        <v>175</v>
      </c>
      <c r="H39" s="0" t="n">
        <v>1</v>
      </c>
    </row>
    <row r="40" customFormat="false" ht="30" hidden="false" customHeight="true" outlineLevel="0" collapsed="false">
      <c r="A40" s="93" t="s">
        <v>189</v>
      </c>
      <c r="B40" s="91" t="str">
        <f aca="false">IFERROR((B30+B33+B36+B39)/4,"-")</f>
        <v>-</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str">
        <f aca="false">IF(OR(B8="-",B11="-",B14="-",B17="-",B20="-",B23="-",B30="-",B33="-",B36="-",B39="-"),"Presenti campi non compilati",IFERROR(B24*B40,"-"))</f>
        <v>Presenti campi non compilati</v>
      </c>
    </row>
    <row r="45" customFormat="false" ht="30" hidden="false" customHeight="true" outlineLevel="0" collapsed="false">
      <c r="A45" s="97"/>
      <c r="B45" s="98"/>
    </row>
    <row r="46" customFormat="false" ht="30" hidden="false" customHeight="true" outlineLevel="0" collapsed="false">
      <c r="A46" s="68" t="s">
        <v>197</v>
      </c>
      <c r="B46" s="68"/>
    </row>
    <row r="47" customFormat="false" ht="30" hidden="false" customHeight="true" outlineLevel="0" collapsed="false">
      <c r="A47" s="96"/>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53.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C1" activeCellId="0" sqref="C1"/>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str">
        <f aca="false">IF(F2="SI",'Indice Schede'!B60,"non utilizzata")</f>
        <v>non utilizzata</v>
      </c>
      <c r="D2" s="65" t="s">
        <v>133</v>
      </c>
      <c r="E2" s="65"/>
      <c r="F2" s="66" t="s">
        <v>136</v>
      </c>
      <c r="H2" s="0" t="s">
        <v>134</v>
      </c>
    </row>
    <row r="3" customFormat="false" ht="45" hidden="false" customHeight="true" outlineLevel="0" collapsed="false">
      <c r="A3" s="67" t="s">
        <v>280</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140</v>
      </c>
      <c r="G7" s="76" t="s">
        <v>145</v>
      </c>
      <c r="H7" s="0" t="n">
        <v>2</v>
      </c>
    </row>
    <row r="8" customFormat="false" ht="30" hidden="false" customHeight="true" outlineLevel="0" collapsed="false">
      <c r="A8" s="77" t="s">
        <v>146</v>
      </c>
      <c r="B8" s="78" t="str">
        <f aca="false">VLOOKUP(B7,G5:H10,2,0)</f>
        <v>-</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140</v>
      </c>
      <c r="G10" s="79" t="s">
        <v>152</v>
      </c>
      <c r="H10" s="0" t="n">
        <v>5</v>
      </c>
    </row>
    <row r="11" customFormat="false" ht="30" hidden="false" customHeight="true" outlineLevel="0" collapsed="false">
      <c r="A11" s="82" t="s">
        <v>146</v>
      </c>
      <c r="B11" s="78" t="str">
        <f aca="false">VLOOKUP(B10,G13:H15,2,0)</f>
        <v>-</v>
      </c>
    </row>
    <row r="12" customFormat="false" ht="30" hidden="false" customHeight="true" outlineLevel="0" collapsed="false">
      <c r="A12" s="72" t="s">
        <v>153</v>
      </c>
      <c r="B12" s="72"/>
      <c r="G12" s="83"/>
    </row>
    <row r="13" customFormat="false" ht="30" hidden="false" customHeight="true" outlineLevel="0" collapsed="false">
      <c r="A13" s="84" t="s">
        <v>154</v>
      </c>
      <c r="B13" s="81" t="s">
        <v>140</v>
      </c>
      <c r="G13" s="79" t="s">
        <v>140</v>
      </c>
      <c r="H13" s="0" t="s">
        <v>141</v>
      </c>
    </row>
    <row r="14" customFormat="false" ht="30" hidden="false" customHeight="true" outlineLevel="0" collapsed="false">
      <c r="A14" s="82" t="s">
        <v>146</v>
      </c>
      <c r="B14" s="78" t="str">
        <f aca="false">VLOOKUP(B13,G17:H20,2,0)</f>
        <v>-</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140</v>
      </c>
    </row>
    <row r="17" customFormat="false" ht="30" hidden="false" customHeight="true" outlineLevel="0" collapsed="false">
      <c r="A17" s="86" t="s">
        <v>146</v>
      </c>
      <c r="B17" s="87" t="str">
        <f aca="false">VLOOKUP(B16,G22:H25,2,0)</f>
        <v>-</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140</v>
      </c>
      <c r="G19" s="88" t="s">
        <v>163</v>
      </c>
      <c r="H19" s="0" t="n">
        <v>3</v>
      </c>
    </row>
    <row r="20" customFormat="false" ht="30" hidden="false" customHeight="true" outlineLevel="0" collapsed="false">
      <c r="A20" s="86" t="s">
        <v>146</v>
      </c>
      <c r="B20" s="87" t="str">
        <f aca="false">VLOOKUP(B19,G27:H29,2,0)</f>
        <v>-</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140</v>
      </c>
      <c r="G22" s="79" t="s">
        <v>140</v>
      </c>
      <c r="H22" s="0" t="s">
        <v>141</v>
      </c>
    </row>
    <row r="23" customFormat="false" ht="30" hidden="false" customHeight="true" outlineLevel="0" collapsed="false">
      <c r="A23" s="86" t="s">
        <v>146</v>
      </c>
      <c r="B23" s="87" t="str">
        <f aca="false">VLOOKUP(B22,G31:H36,2,0)</f>
        <v>-</v>
      </c>
      <c r="G23" s="88" t="s">
        <v>168</v>
      </c>
      <c r="H23" s="0" t="n">
        <v>1</v>
      </c>
    </row>
    <row r="24" customFormat="false" ht="30" hidden="false" customHeight="true" outlineLevel="0" collapsed="false">
      <c r="A24" s="90" t="s">
        <v>169</v>
      </c>
      <c r="B24" s="91" t="str">
        <f aca="false">IFERROR((B8+B11+B14+B17+B20+B23)/6,"-")</f>
        <v>-</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140</v>
      </c>
      <c r="G29" s="88" t="s">
        <v>176</v>
      </c>
      <c r="H29" s="0" t="n">
        <v>5</v>
      </c>
    </row>
    <row r="30" customFormat="false" ht="30" hidden="false" customHeight="true" outlineLevel="0" collapsed="false">
      <c r="A30" s="86" t="s">
        <v>146</v>
      </c>
      <c r="B30" s="87" t="str">
        <f aca="false">VLOOKUP(B29,G38:H43,2,0)</f>
        <v>-</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140</v>
      </c>
      <c r="G32" s="88" t="s">
        <v>167</v>
      </c>
      <c r="H32" s="0" t="n">
        <v>1</v>
      </c>
    </row>
    <row r="33" customFormat="false" ht="43.5" hidden="false" customHeight="true" outlineLevel="0" collapsed="false">
      <c r="A33" s="86" t="s">
        <v>146</v>
      </c>
      <c r="B33" s="87" t="str">
        <f aca="false">VLOOKUP(B32,G27:H29,2,0)</f>
        <v>-</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140</v>
      </c>
      <c r="G35" s="88" t="s">
        <v>184</v>
      </c>
      <c r="H35" s="0" t="n">
        <v>4</v>
      </c>
    </row>
    <row r="36" customFormat="false" ht="30" hidden="false" customHeight="true" outlineLevel="0" collapsed="false">
      <c r="A36" s="86" t="s">
        <v>146</v>
      </c>
      <c r="B36" s="87" t="str">
        <f aca="false">VLOOKUP(B35,G48:H54,2,0)</f>
        <v>-</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140</v>
      </c>
      <c r="G38" s="79" t="s">
        <v>140</v>
      </c>
      <c r="H38" s="0" t="s">
        <v>141</v>
      </c>
    </row>
    <row r="39" customFormat="false" ht="30" hidden="false" customHeight="true" outlineLevel="0" collapsed="false">
      <c r="A39" s="86" t="s">
        <v>146</v>
      </c>
      <c r="B39" s="87" t="str">
        <f aca="false">VLOOKUP(B38,G56:H61,2,0)</f>
        <v>-</v>
      </c>
      <c r="G39" s="79" t="s">
        <v>175</v>
      </c>
      <c r="H39" s="0" t="n">
        <v>1</v>
      </c>
    </row>
    <row r="40" customFormat="false" ht="30" hidden="false" customHeight="true" outlineLevel="0" collapsed="false">
      <c r="A40" s="93" t="s">
        <v>189</v>
      </c>
      <c r="B40" s="91" t="str">
        <f aca="false">IFERROR((B30+B33+B36+B39)/4,"-")</f>
        <v>-</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str">
        <f aca="false">IF(OR(B8="-",B11="-",B14="-",B17="-",B20="-",B23="-",B30="-",B33="-",B36="-",B39="-"),"Presenti campi non compilati",IFERROR(B24*B40,"-"))</f>
        <v>Presenti campi non compilati</v>
      </c>
    </row>
    <row r="45" customFormat="false" ht="30" hidden="false" customHeight="true" outlineLevel="0" collapsed="false">
      <c r="A45" s="97"/>
      <c r="B45" s="98"/>
    </row>
    <row r="46" customFormat="false" ht="30" hidden="false" customHeight="true" outlineLevel="0" collapsed="false">
      <c r="A46" s="68" t="s">
        <v>197</v>
      </c>
      <c r="B46" s="68"/>
    </row>
    <row r="47" customFormat="false" ht="30" hidden="false" customHeight="true" outlineLevel="0" collapsed="false">
      <c r="A47" s="96"/>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54.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A47" activeCellId="0" sqref="A47"/>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str">
        <f aca="false">IF(F2="SI",'Indice Schede'!B60,"non utilizzata")</f>
        <v>non utilizzata</v>
      </c>
      <c r="D2" s="65" t="s">
        <v>133</v>
      </c>
      <c r="E2" s="65"/>
      <c r="F2" s="66" t="s">
        <v>136</v>
      </c>
      <c r="H2" s="0" t="s">
        <v>134</v>
      </c>
    </row>
    <row r="3" customFormat="false" ht="45" hidden="false" customHeight="true" outlineLevel="0" collapsed="false">
      <c r="A3" s="67" t="s">
        <v>280</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140</v>
      </c>
      <c r="G7" s="76" t="s">
        <v>145</v>
      </c>
      <c r="H7" s="0" t="n">
        <v>2</v>
      </c>
    </row>
    <row r="8" customFormat="false" ht="30" hidden="false" customHeight="true" outlineLevel="0" collapsed="false">
      <c r="A8" s="77" t="s">
        <v>146</v>
      </c>
      <c r="B8" s="78" t="str">
        <f aca="false">VLOOKUP(B7,G5:H10,2,0)</f>
        <v>-</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140</v>
      </c>
      <c r="G10" s="79" t="s">
        <v>152</v>
      </c>
      <c r="H10" s="0" t="n">
        <v>5</v>
      </c>
    </row>
    <row r="11" customFormat="false" ht="30" hidden="false" customHeight="true" outlineLevel="0" collapsed="false">
      <c r="A11" s="82" t="s">
        <v>146</v>
      </c>
      <c r="B11" s="78" t="str">
        <f aca="false">VLOOKUP(B10,G13:H15,2,0)</f>
        <v>-</v>
      </c>
    </row>
    <row r="12" customFormat="false" ht="30" hidden="false" customHeight="true" outlineLevel="0" collapsed="false">
      <c r="A12" s="72" t="s">
        <v>153</v>
      </c>
      <c r="B12" s="72"/>
      <c r="G12" s="83"/>
    </row>
    <row r="13" customFormat="false" ht="30" hidden="false" customHeight="true" outlineLevel="0" collapsed="false">
      <c r="A13" s="84" t="s">
        <v>154</v>
      </c>
      <c r="B13" s="81" t="s">
        <v>140</v>
      </c>
      <c r="G13" s="79" t="s">
        <v>140</v>
      </c>
      <c r="H13" s="0" t="s">
        <v>141</v>
      </c>
    </row>
    <row r="14" customFormat="false" ht="30" hidden="false" customHeight="true" outlineLevel="0" collapsed="false">
      <c r="A14" s="82" t="s">
        <v>146</v>
      </c>
      <c r="B14" s="78" t="str">
        <f aca="false">VLOOKUP(B13,G17:H20,2,0)</f>
        <v>-</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140</v>
      </c>
    </row>
    <row r="17" customFormat="false" ht="30" hidden="false" customHeight="true" outlineLevel="0" collapsed="false">
      <c r="A17" s="86" t="s">
        <v>146</v>
      </c>
      <c r="B17" s="87" t="str">
        <f aca="false">VLOOKUP(B16,G22:H25,2,0)</f>
        <v>-</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140</v>
      </c>
      <c r="G19" s="88" t="s">
        <v>163</v>
      </c>
      <c r="H19" s="0" t="n">
        <v>3</v>
      </c>
    </row>
    <row r="20" customFormat="false" ht="30" hidden="false" customHeight="true" outlineLevel="0" collapsed="false">
      <c r="A20" s="86" t="s">
        <v>146</v>
      </c>
      <c r="B20" s="87" t="str">
        <f aca="false">VLOOKUP(B19,G27:H29,2,0)</f>
        <v>-</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140</v>
      </c>
      <c r="G22" s="79" t="s">
        <v>140</v>
      </c>
      <c r="H22" s="0" t="s">
        <v>141</v>
      </c>
    </row>
    <row r="23" customFormat="false" ht="30" hidden="false" customHeight="true" outlineLevel="0" collapsed="false">
      <c r="A23" s="86" t="s">
        <v>146</v>
      </c>
      <c r="B23" s="87" t="str">
        <f aca="false">VLOOKUP(B22,G31:H36,2,0)</f>
        <v>-</v>
      </c>
      <c r="G23" s="88" t="s">
        <v>168</v>
      </c>
      <c r="H23" s="0" t="n">
        <v>1</v>
      </c>
    </row>
    <row r="24" customFormat="false" ht="30" hidden="false" customHeight="true" outlineLevel="0" collapsed="false">
      <c r="A24" s="90" t="s">
        <v>169</v>
      </c>
      <c r="B24" s="91" t="str">
        <f aca="false">IFERROR((B8+B11+B14+B17+B20+B23)/6,"-")</f>
        <v>-</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140</v>
      </c>
      <c r="G29" s="88" t="s">
        <v>176</v>
      </c>
      <c r="H29" s="0" t="n">
        <v>5</v>
      </c>
    </row>
    <row r="30" customFormat="false" ht="30" hidden="false" customHeight="true" outlineLevel="0" collapsed="false">
      <c r="A30" s="86" t="s">
        <v>146</v>
      </c>
      <c r="B30" s="87" t="str">
        <f aca="false">VLOOKUP(B29,G38:H43,2,0)</f>
        <v>-</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140</v>
      </c>
      <c r="G32" s="88" t="s">
        <v>167</v>
      </c>
      <c r="H32" s="0" t="n">
        <v>1</v>
      </c>
    </row>
    <row r="33" customFormat="false" ht="43.5" hidden="false" customHeight="true" outlineLevel="0" collapsed="false">
      <c r="A33" s="86" t="s">
        <v>146</v>
      </c>
      <c r="B33" s="87" t="str">
        <f aca="false">VLOOKUP(B32,G27:H29,2,0)</f>
        <v>-</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140</v>
      </c>
      <c r="G35" s="88" t="s">
        <v>184</v>
      </c>
      <c r="H35" s="0" t="n">
        <v>4</v>
      </c>
    </row>
    <row r="36" customFormat="false" ht="30" hidden="false" customHeight="true" outlineLevel="0" collapsed="false">
      <c r="A36" s="86" t="s">
        <v>146</v>
      </c>
      <c r="B36" s="87" t="str">
        <f aca="false">VLOOKUP(B35,G48:H54,2,0)</f>
        <v>-</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140</v>
      </c>
      <c r="G38" s="79" t="s">
        <v>140</v>
      </c>
      <c r="H38" s="0" t="s">
        <v>141</v>
      </c>
    </row>
    <row r="39" customFormat="false" ht="30" hidden="false" customHeight="true" outlineLevel="0" collapsed="false">
      <c r="A39" s="86" t="s">
        <v>146</v>
      </c>
      <c r="B39" s="87" t="str">
        <f aca="false">VLOOKUP(B38,G56:H61,2,0)</f>
        <v>-</v>
      </c>
      <c r="G39" s="79" t="s">
        <v>175</v>
      </c>
      <c r="H39" s="0" t="n">
        <v>1</v>
      </c>
    </row>
    <row r="40" customFormat="false" ht="30" hidden="false" customHeight="true" outlineLevel="0" collapsed="false">
      <c r="A40" s="93" t="s">
        <v>189</v>
      </c>
      <c r="B40" s="91" t="str">
        <f aca="false">IFERROR((B30+B33+B36+B39)/4,"-")</f>
        <v>-</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str">
        <f aca="false">IF(OR(B8="-",B11="-",B14="-",B17="-",B20="-",B23="-",B30="-",B33="-",B36="-",B39="-"),"Presenti campi non compilati",IFERROR(B24*B40,"-"))</f>
        <v>Presenti campi non compilati</v>
      </c>
    </row>
    <row r="45" customFormat="false" ht="30" hidden="false" customHeight="true" outlineLevel="0" collapsed="false">
      <c r="A45" s="97"/>
      <c r="B45" s="98"/>
    </row>
    <row r="46" customFormat="false" ht="30" hidden="false" customHeight="true" outlineLevel="0" collapsed="false">
      <c r="A46" s="68" t="s">
        <v>197</v>
      </c>
      <c r="B46" s="68"/>
    </row>
    <row r="47" customFormat="false" ht="30" hidden="false" customHeight="true" outlineLevel="0" collapsed="false">
      <c r="A47" s="96"/>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55.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A47" activeCellId="0" sqref="A47"/>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str">
        <f aca="false">IF(F2="SI",'Indice Schede'!B60,"non utilizzata")</f>
        <v>non utilizzata</v>
      </c>
      <c r="D2" s="65" t="s">
        <v>133</v>
      </c>
      <c r="E2" s="65"/>
      <c r="F2" s="66" t="s">
        <v>136</v>
      </c>
      <c r="H2" s="0" t="s">
        <v>134</v>
      </c>
    </row>
    <row r="3" customFormat="false" ht="45" hidden="false" customHeight="true" outlineLevel="0" collapsed="false">
      <c r="A3" s="67" t="s">
        <v>280</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140</v>
      </c>
      <c r="G7" s="76" t="s">
        <v>145</v>
      </c>
      <c r="H7" s="0" t="n">
        <v>2</v>
      </c>
    </row>
    <row r="8" customFormat="false" ht="30" hidden="false" customHeight="true" outlineLevel="0" collapsed="false">
      <c r="A8" s="77" t="s">
        <v>146</v>
      </c>
      <c r="B8" s="78" t="str">
        <f aca="false">VLOOKUP(B7,G5:H10,2,0)</f>
        <v>-</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140</v>
      </c>
      <c r="G10" s="79" t="s">
        <v>152</v>
      </c>
      <c r="H10" s="0" t="n">
        <v>5</v>
      </c>
    </row>
    <row r="11" customFormat="false" ht="30" hidden="false" customHeight="true" outlineLevel="0" collapsed="false">
      <c r="A11" s="82" t="s">
        <v>146</v>
      </c>
      <c r="B11" s="78" t="str">
        <f aca="false">VLOOKUP(B10,G13:H15,2,0)</f>
        <v>-</v>
      </c>
    </row>
    <row r="12" customFormat="false" ht="30" hidden="false" customHeight="true" outlineLevel="0" collapsed="false">
      <c r="A12" s="72" t="s">
        <v>153</v>
      </c>
      <c r="B12" s="72"/>
      <c r="G12" s="83"/>
    </row>
    <row r="13" customFormat="false" ht="30" hidden="false" customHeight="true" outlineLevel="0" collapsed="false">
      <c r="A13" s="84" t="s">
        <v>154</v>
      </c>
      <c r="B13" s="81" t="s">
        <v>140</v>
      </c>
      <c r="G13" s="79" t="s">
        <v>140</v>
      </c>
      <c r="H13" s="0" t="s">
        <v>141</v>
      </c>
    </row>
    <row r="14" customFormat="false" ht="30" hidden="false" customHeight="true" outlineLevel="0" collapsed="false">
      <c r="A14" s="82" t="s">
        <v>146</v>
      </c>
      <c r="B14" s="78" t="str">
        <f aca="false">VLOOKUP(B13,G17:H20,2,0)</f>
        <v>-</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140</v>
      </c>
    </row>
    <row r="17" customFormat="false" ht="30" hidden="false" customHeight="true" outlineLevel="0" collapsed="false">
      <c r="A17" s="86" t="s">
        <v>146</v>
      </c>
      <c r="B17" s="87" t="str">
        <f aca="false">VLOOKUP(B16,G22:H25,2,0)</f>
        <v>-</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140</v>
      </c>
      <c r="G19" s="88" t="s">
        <v>163</v>
      </c>
      <c r="H19" s="0" t="n">
        <v>3</v>
      </c>
    </row>
    <row r="20" customFormat="false" ht="30" hidden="false" customHeight="true" outlineLevel="0" collapsed="false">
      <c r="A20" s="86" t="s">
        <v>146</v>
      </c>
      <c r="B20" s="87" t="str">
        <f aca="false">VLOOKUP(B19,G27:H29,2,0)</f>
        <v>-</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140</v>
      </c>
      <c r="G22" s="79" t="s">
        <v>140</v>
      </c>
      <c r="H22" s="0" t="s">
        <v>141</v>
      </c>
    </row>
    <row r="23" customFormat="false" ht="30" hidden="false" customHeight="true" outlineLevel="0" collapsed="false">
      <c r="A23" s="86" t="s">
        <v>146</v>
      </c>
      <c r="B23" s="87" t="str">
        <f aca="false">VLOOKUP(B22,G31:H36,2,0)</f>
        <v>-</v>
      </c>
      <c r="G23" s="88" t="s">
        <v>168</v>
      </c>
      <c r="H23" s="0" t="n">
        <v>1</v>
      </c>
    </row>
    <row r="24" customFormat="false" ht="30" hidden="false" customHeight="true" outlineLevel="0" collapsed="false">
      <c r="A24" s="90" t="s">
        <v>169</v>
      </c>
      <c r="B24" s="91" t="str">
        <f aca="false">IFERROR((B8+B11+B14+B17+B20+B23)/6,"-")</f>
        <v>-</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140</v>
      </c>
      <c r="G29" s="88" t="s">
        <v>176</v>
      </c>
      <c r="H29" s="0" t="n">
        <v>5</v>
      </c>
    </row>
    <row r="30" customFormat="false" ht="30" hidden="false" customHeight="true" outlineLevel="0" collapsed="false">
      <c r="A30" s="86" t="s">
        <v>146</v>
      </c>
      <c r="B30" s="87" t="str">
        <f aca="false">VLOOKUP(B29,G38:H43,2,0)</f>
        <v>-</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140</v>
      </c>
      <c r="G32" s="88" t="s">
        <v>167</v>
      </c>
      <c r="H32" s="0" t="n">
        <v>1</v>
      </c>
    </row>
    <row r="33" customFormat="false" ht="43.5" hidden="false" customHeight="true" outlineLevel="0" collapsed="false">
      <c r="A33" s="86" t="s">
        <v>146</v>
      </c>
      <c r="B33" s="87" t="str">
        <f aca="false">VLOOKUP(B32,G27:H29,2,0)</f>
        <v>-</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140</v>
      </c>
      <c r="G35" s="88" t="s">
        <v>184</v>
      </c>
      <c r="H35" s="0" t="n">
        <v>4</v>
      </c>
    </row>
    <row r="36" customFormat="false" ht="30" hidden="false" customHeight="true" outlineLevel="0" collapsed="false">
      <c r="A36" s="86" t="s">
        <v>146</v>
      </c>
      <c r="B36" s="87" t="str">
        <f aca="false">VLOOKUP(B35,G48:H54,2,0)</f>
        <v>-</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140</v>
      </c>
      <c r="G38" s="79" t="s">
        <v>140</v>
      </c>
      <c r="H38" s="0" t="s">
        <v>141</v>
      </c>
    </row>
    <row r="39" customFormat="false" ht="30" hidden="false" customHeight="true" outlineLevel="0" collapsed="false">
      <c r="A39" s="86" t="s">
        <v>146</v>
      </c>
      <c r="B39" s="87" t="str">
        <f aca="false">VLOOKUP(B38,G56:H61,2,0)</f>
        <v>-</v>
      </c>
      <c r="G39" s="79" t="s">
        <v>175</v>
      </c>
      <c r="H39" s="0" t="n">
        <v>1</v>
      </c>
    </row>
    <row r="40" customFormat="false" ht="30" hidden="false" customHeight="true" outlineLevel="0" collapsed="false">
      <c r="A40" s="93" t="s">
        <v>189</v>
      </c>
      <c r="B40" s="91" t="str">
        <f aca="false">IFERROR((B30+B33+B36+B39)/4,"-")</f>
        <v>-</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str">
        <f aca="false">IF(OR(B8="-",B11="-",B14="-",B17="-",B20="-",B23="-",B30="-",B33="-",B36="-",B39="-"),"Presenti campi non compilati",IFERROR(B24*B40,"-"))</f>
        <v>Presenti campi non compilati</v>
      </c>
    </row>
    <row r="45" customFormat="false" ht="30" hidden="false" customHeight="true" outlineLevel="0" collapsed="false">
      <c r="A45" s="97"/>
      <c r="B45" s="98"/>
    </row>
    <row r="46" customFormat="false" ht="30" hidden="false" customHeight="true" outlineLevel="0" collapsed="false">
      <c r="A46" s="68" t="s">
        <v>197</v>
      </c>
      <c r="B46" s="68"/>
    </row>
    <row r="47" customFormat="false" ht="30" hidden="false" customHeight="true" outlineLevel="0" collapsed="false">
      <c r="A47" s="96"/>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56.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1" colorId="64" zoomScale="80" zoomScaleNormal="100" zoomScalePageLayoutView="80" workbookViewId="0">
      <selection pane="topLeft" activeCell="D4" activeCellId="0" sqref="D4"/>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str">
        <f aca="false">IF(F2="SI",'Indice Schede'!B60,"non utilizzata")</f>
        <v>non utilizzata</v>
      </c>
      <c r="D2" s="65" t="s">
        <v>133</v>
      </c>
      <c r="E2" s="65"/>
      <c r="F2" s="66" t="s">
        <v>136</v>
      </c>
      <c r="H2" s="0" t="s">
        <v>134</v>
      </c>
    </row>
    <row r="3" customFormat="false" ht="45" hidden="false" customHeight="true" outlineLevel="0" collapsed="false">
      <c r="A3" s="67" t="s">
        <v>280</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140</v>
      </c>
      <c r="G7" s="76" t="s">
        <v>145</v>
      </c>
      <c r="H7" s="0" t="n">
        <v>2</v>
      </c>
    </row>
    <row r="8" customFormat="false" ht="30" hidden="false" customHeight="true" outlineLevel="0" collapsed="false">
      <c r="A8" s="77" t="s">
        <v>146</v>
      </c>
      <c r="B8" s="78" t="str">
        <f aca="false">VLOOKUP(B7,G5:H10,2,0)</f>
        <v>-</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140</v>
      </c>
      <c r="G10" s="79" t="s">
        <v>152</v>
      </c>
      <c r="H10" s="0" t="n">
        <v>5</v>
      </c>
    </row>
    <row r="11" customFormat="false" ht="30" hidden="false" customHeight="true" outlineLevel="0" collapsed="false">
      <c r="A11" s="82" t="s">
        <v>146</v>
      </c>
      <c r="B11" s="78" t="str">
        <f aca="false">VLOOKUP(B10,G13:H15,2,0)</f>
        <v>-</v>
      </c>
    </row>
    <row r="12" customFormat="false" ht="30" hidden="false" customHeight="true" outlineLevel="0" collapsed="false">
      <c r="A12" s="72" t="s">
        <v>153</v>
      </c>
      <c r="B12" s="72"/>
      <c r="G12" s="83"/>
    </row>
    <row r="13" customFormat="false" ht="30" hidden="false" customHeight="true" outlineLevel="0" collapsed="false">
      <c r="A13" s="84" t="s">
        <v>154</v>
      </c>
      <c r="B13" s="81" t="s">
        <v>140</v>
      </c>
      <c r="G13" s="79" t="s">
        <v>140</v>
      </c>
      <c r="H13" s="0" t="s">
        <v>141</v>
      </c>
    </row>
    <row r="14" customFormat="false" ht="30" hidden="false" customHeight="true" outlineLevel="0" collapsed="false">
      <c r="A14" s="82" t="s">
        <v>146</v>
      </c>
      <c r="B14" s="78" t="str">
        <f aca="false">VLOOKUP(B13,G17:H20,2,0)</f>
        <v>-</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140</v>
      </c>
    </row>
    <row r="17" customFormat="false" ht="30" hidden="false" customHeight="true" outlineLevel="0" collapsed="false">
      <c r="A17" s="86" t="s">
        <v>146</v>
      </c>
      <c r="B17" s="87" t="str">
        <f aca="false">VLOOKUP(B16,G22:H25,2,0)</f>
        <v>-</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140</v>
      </c>
      <c r="G19" s="88" t="s">
        <v>163</v>
      </c>
      <c r="H19" s="0" t="n">
        <v>3</v>
      </c>
    </row>
    <row r="20" customFormat="false" ht="30" hidden="false" customHeight="true" outlineLevel="0" collapsed="false">
      <c r="A20" s="86" t="s">
        <v>146</v>
      </c>
      <c r="B20" s="87" t="str">
        <f aca="false">VLOOKUP(B19,G27:H29,2,0)</f>
        <v>-</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140</v>
      </c>
      <c r="G22" s="79" t="s">
        <v>140</v>
      </c>
      <c r="H22" s="0" t="s">
        <v>141</v>
      </c>
    </row>
    <row r="23" customFormat="false" ht="30" hidden="false" customHeight="true" outlineLevel="0" collapsed="false">
      <c r="A23" s="86" t="s">
        <v>146</v>
      </c>
      <c r="B23" s="87" t="str">
        <f aca="false">VLOOKUP(B22,G31:H36,2,0)</f>
        <v>-</v>
      </c>
      <c r="G23" s="88" t="s">
        <v>168</v>
      </c>
      <c r="H23" s="0" t="n">
        <v>1</v>
      </c>
    </row>
    <row r="24" customFormat="false" ht="30" hidden="false" customHeight="true" outlineLevel="0" collapsed="false">
      <c r="A24" s="90" t="s">
        <v>169</v>
      </c>
      <c r="B24" s="91" t="str">
        <f aca="false">IFERROR((B8+B11+B14+B17+B20+B23)/6,"-")</f>
        <v>-</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140</v>
      </c>
      <c r="G29" s="88" t="s">
        <v>176</v>
      </c>
      <c r="H29" s="0" t="n">
        <v>5</v>
      </c>
    </row>
    <row r="30" customFormat="false" ht="30" hidden="false" customHeight="true" outlineLevel="0" collapsed="false">
      <c r="A30" s="86" t="s">
        <v>146</v>
      </c>
      <c r="B30" s="87" t="str">
        <f aca="false">VLOOKUP(B29,G38:H43,2,0)</f>
        <v>-</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140</v>
      </c>
      <c r="G32" s="88" t="s">
        <v>167</v>
      </c>
      <c r="H32" s="0" t="n">
        <v>1</v>
      </c>
    </row>
    <row r="33" customFormat="false" ht="43.5" hidden="false" customHeight="true" outlineLevel="0" collapsed="false">
      <c r="A33" s="86" t="s">
        <v>146</v>
      </c>
      <c r="B33" s="87" t="str">
        <f aca="false">VLOOKUP(B32,G27:H29,2,0)</f>
        <v>-</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140</v>
      </c>
      <c r="G35" s="88" t="s">
        <v>184</v>
      </c>
      <c r="H35" s="0" t="n">
        <v>4</v>
      </c>
    </row>
    <row r="36" customFormat="false" ht="30" hidden="false" customHeight="true" outlineLevel="0" collapsed="false">
      <c r="A36" s="86" t="s">
        <v>146</v>
      </c>
      <c r="B36" s="87" t="str">
        <f aca="false">VLOOKUP(B35,G48:H54,2,0)</f>
        <v>-</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140</v>
      </c>
      <c r="G38" s="79" t="s">
        <v>140</v>
      </c>
      <c r="H38" s="0" t="s">
        <v>141</v>
      </c>
    </row>
    <row r="39" customFormat="false" ht="30" hidden="false" customHeight="true" outlineLevel="0" collapsed="false">
      <c r="A39" s="86" t="s">
        <v>146</v>
      </c>
      <c r="B39" s="87" t="str">
        <f aca="false">VLOOKUP(B38,G56:H61,2,0)</f>
        <v>-</v>
      </c>
      <c r="G39" s="79" t="s">
        <v>175</v>
      </c>
      <c r="H39" s="0" t="n">
        <v>1</v>
      </c>
    </row>
    <row r="40" customFormat="false" ht="30" hidden="false" customHeight="true" outlineLevel="0" collapsed="false">
      <c r="A40" s="93" t="s">
        <v>189</v>
      </c>
      <c r="B40" s="91" t="str">
        <f aca="false">IFERROR((B30+B33+B36+B39)/4,"-")</f>
        <v>-</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str">
        <f aca="false">IF(OR(B8="-",B11="-",B14="-",B17="-",B20="-",B23="-",B30="-",B33="-",B36="-",B39="-"),"Presenti campi non compilati",IFERROR(B24*B40,"-"))</f>
        <v>Presenti campi non compilati</v>
      </c>
    </row>
    <row r="45" customFormat="false" ht="30" hidden="false" customHeight="true" outlineLevel="0" collapsed="false">
      <c r="A45" s="97"/>
      <c r="B45" s="98"/>
    </row>
    <row r="46" customFormat="false" ht="30" hidden="false" customHeight="true" outlineLevel="0" collapsed="false">
      <c r="A46" s="68" t="s">
        <v>197</v>
      </c>
      <c r="B46" s="68"/>
    </row>
    <row r="47" customFormat="false" ht="30" hidden="false" customHeight="true" outlineLevel="0" collapsed="false">
      <c r="A47" s="96"/>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6.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43" colorId="64" zoomScale="80" zoomScaleNormal="100" zoomScalePageLayoutView="80" workbookViewId="0">
      <selection pane="topLeft" activeCell="D4" activeCellId="0" sqref="D4"/>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Schede'!B14,"non utilizzata")</f>
        <v>3</v>
      </c>
      <c r="D2" s="65" t="s">
        <v>133</v>
      </c>
      <c r="E2" s="65"/>
      <c r="F2" s="66" t="s">
        <v>134</v>
      </c>
      <c r="H2" s="0" t="s">
        <v>134</v>
      </c>
    </row>
    <row r="3" customFormat="false" ht="45" hidden="false" customHeight="true" outlineLevel="0" collapsed="false">
      <c r="A3" s="67" t="s">
        <v>208</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149</v>
      </c>
      <c r="G7" s="76" t="s">
        <v>145</v>
      </c>
      <c r="H7" s="0" t="n">
        <v>2</v>
      </c>
    </row>
    <row r="8" customFormat="false" ht="30" hidden="false" customHeight="true" outlineLevel="0" collapsed="false">
      <c r="A8" s="77" t="s">
        <v>146</v>
      </c>
      <c r="B8" s="78" t="n">
        <f aca="false">VLOOKUP(B7,G5:H10,2,0)</f>
        <v>4</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176</v>
      </c>
      <c r="G19" s="88" t="s">
        <v>163</v>
      </c>
      <c r="H19" s="0" t="n">
        <v>3</v>
      </c>
    </row>
    <row r="20" customFormat="false" ht="30" hidden="false" customHeight="true" outlineLevel="0" collapsed="false">
      <c r="A20" s="86" t="s">
        <v>146</v>
      </c>
      <c r="B20" s="87" t="n">
        <f aca="false">VLOOKUP(B19,G27:H29,2,0)</f>
        <v>5</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3.5</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183</v>
      </c>
      <c r="G35" s="88" t="s">
        <v>184</v>
      </c>
      <c r="H35" s="0" t="n">
        <v>4</v>
      </c>
    </row>
    <row r="36" customFormat="false" ht="30" hidden="false" customHeight="true" outlineLevel="0" collapsed="false">
      <c r="A36" s="86" t="s">
        <v>146</v>
      </c>
      <c r="B36" s="87" t="n">
        <f aca="false">VLOOKUP(B35,G48:H54,2,0)</f>
        <v>1</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5.25</v>
      </c>
    </row>
    <row r="45" customFormat="false" ht="30" hidden="false" customHeight="true" outlineLevel="0" collapsed="false">
      <c r="A45" s="97"/>
      <c r="B45" s="98"/>
    </row>
    <row r="46" customFormat="false" ht="30" hidden="false" customHeight="true" outlineLevel="0" collapsed="false">
      <c r="A46" s="68" t="s">
        <v>197</v>
      </c>
      <c r="B46" s="68"/>
    </row>
    <row r="47" customFormat="false" ht="81.75" hidden="false" customHeight="true" outlineLevel="0" collapsed="false">
      <c r="A47" s="96" t="s">
        <v>209</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8" type="list">
      <formula1>$G$56:$G$61</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7.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37" colorId="64" zoomScale="80" zoomScaleNormal="100" zoomScalePageLayoutView="80" workbookViewId="0">
      <selection pane="topLeft" activeCell="D4" activeCellId="0" sqref="D4"/>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Schede'!B15,"non utilizzata")</f>
        <v>4</v>
      </c>
      <c r="D2" s="65" t="s">
        <v>133</v>
      </c>
      <c r="E2" s="65"/>
      <c r="F2" s="66" t="s">
        <v>134</v>
      </c>
      <c r="H2" s="0" t="s">
        <v>134</v>
      </c>
    </row>
    <row r="3" customFormat="false" ht="45" hidden="false" customHeight="true" outlineLevel="0" collapsed="false">
      <c r="A3" s="67" t="s">
        <v>210</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143</v>
      </c>
      <c r="G7" s="76" t="s">
        <v>145</v>
      </c>
      <c r="H7" s="0" t="n">
        <v>2</v>
      </c>
    </row>
    <row r="8" customFormat="false" ht="30" hidden="false" customHeight="true" outlineLevel="0" collapsed="false">
      <c r="A8" s="77" t="s">
        <v>146</v>
      </c>
      <c r="B8" s="78" t="n">
        <f aca="false">VLOOKUP(B7,G5:H10,2,0)</f>
        <v>1</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2.33333333333333</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2.91666666666667</v>
      </c>
    </row>
    <row r="45" customFormat="false" ht="30" hidden="false" customHeight="true" outlineLevel="0" collapsed="false">
      <c r="A45" s="97"/>
      <c r="B45" s="98"/>
    </row>
    <row r="46" customFormat="false" ht="30" hidden="false" customHeight="true" outlineLevel="0" collapsed="false">
      <c r="A46" s="68" t="s">
        <v>197</v>
      </c>
      <c r="B46" s="68"/>
    </row>
    <row r="47" s="37" customFormat="true" ht="78.75" hidden="false" customHeight="true" outlineLevel="0" collapsed="false">
      <c r="A47" s="96" t="s">
        <v>211</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8.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46" colorId="64" zoomScale="80" zoomScaleNormal="100" zoomScalePageLayoutView="80" workbookViewId="0">
      <selection pane="topLeft" activeCell="A47" activeCellId="0" sqref="A47"/>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Schede'!B16,"non utilizzata")</f>
        <v>5</v>
      </c>
      <c r="D2" s="65" t="s">
        <v>133</v>
      </c>
      <c r="E2" s="65"/>
      <c r="F2" s="66" t="s">
        <v>134</v>
      </c>
      <c r="H2" s="0" t="s">
        <v>134</v>
      </c>
    </row>
    <row r="3" customFormat="false" ht="45" hidden="false" customHeight="true" outlineLevel="0" collapsed="false">
      <c r="A3" s="67" t="s">
        <v>212</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149</v>
      </c>
      <c r="G7" s="76" t="s">
        <v>145</v>
      </c>
      <c r="H7" s="0" t="n">
        <v>2</v>
      </c>
    </row>
    <row r="8" customFormat="false" ht="30" hidden="false" customHeight="true" outlineLevel="0" collapsed="false">
      <c r="A8" s="77" t="s">
        <v>146</v>
      </c>
      <c r="B8" s="78" t="n">
        <f aca="false">VLOOKUP(B7,G5:H10,2,0)</f>
        <v>4</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2.83333333333333</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183</v>
      </c>
      <c r="G35" s="88" t="s">
        <v>184</v>
      </c>
      <c r="H35" s="0" t="n">
        <v>4</v>
      </c>
    </row>
    <row r="36" customFormat="false" ht="30" hidden="false" customHeight="true" outlineLevel="0" collapsed="false">
      <c r="A36" s="86" t="s">
        <v>146</v>
      </c>
      <c r="B36" s="87" t="n">
        <f aca="false">VLOOKUP(B35,G48:H54,2,0)</f>
        <v>1</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4.25</v>
      </c>
    </row>
    <row r="45" customFormat="false" ht="30" hidden="false" customHeight="true" outlineLevel="0" collapsed="false">
      <c r="A45" s="97"/>
      <c r="B45" s="98"/>
    </row>
    <row r="46" customFormat="false" ht="30" hidden="false" customHeight="true" outlineLevel="0" collapsed="false">
      <c r="A46" s="68" t="s">
        <v>197</v>
      </c>
      <c r="B46" s="68"/>
    </row>
    <row r="47" customFormat="false" ht="80.25" hidden="false" customHeight="true" outlineLevel="0" collapsed="false">
      <c r="A47" s="96" t="s">
        <v>211</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xl/worksheets/sheet9.xml><?xml version="1.0" encoding="utf-8"?>
<worksheet xmlns="http://schemas.openxmlformats.org/spreadsheetml/2006/main" xmlns:r="http://schemas.openxmlformats.org/officeDocument/2006/relationships">
  <sheetPr filterMode="false">
    <pageSetUpPr fitToPage="false"/>
  </sheetPr>
  <dimension ref="A1:H62"/>
  <sheetViews>
    <sheetView showFormulas="false" showGridLines="true" showRowColHeaders="true" showZeros="true" rightToLeft="false" tabSelected="false" showOutlineSymbols="true" defaultGridColor="true" view="pageBreakPreview" topLeftCell="A46" colorId="64" zoomScale="80" zoomScaleNormal="100" zoomScalePageLayoutView="80" workbookViewId="0">
      <selection pane="topLeft" activeCell="F2" activeCellId="0" sqref="F2"/>
    </sheetView>
  </sheetViews>
  <sheetFormatPr defaultRowHeight="15" zeroHeight="false" outlineLevelRow="0" outlineLevelCol="0"/>
  <cols>
    <col collapsed="false" customWidth="true" hidden="false" outlineLevel="0" max="1" min="1" style="0" width="85.71"/>
    <col collapsed="false" customWidth="true" hidden="false" outlineLevel="0" max="2" min="2" style="0" width="42"/>
    <col collapsed="false" customWidth="true" hidden="false" outlineLevel="0" max="3" min="3" style="0" width="5.57"/>
    <col collapsed="false" customWidth="true" hidden="false" outlineLevel="0" max="6" min="4" style="0" width="8.67"/>
    <col collapsed="false" customWidth="true" hidden="true" outlineLevel="0" max="7" min="7" style="0" width="43.14"/>
    <col collapsed="false" customWidth="true" hidden="true" outlineLevel="0" max="8" min="8" style="0" width="9.14"/>
    <col collapsed="false" customWidth="true" hidden="false" outlineLevel="0" max="1025" min="9" style="0" width="8.67"/>
  </cols>
  <sheetData>
    <row r="1" customFormat="false" ht="15.75" hidden="false" customHeight="false" outlineLevel="0" collapsed="false"/>
    <row r="2" customFormat="false" ht="24" hidden="false" customHeight="true" outlineLevel="0" collapsed="false">
      <c r="A2" s="63" t="s">
        <v>132</v>
      </c>
      <c r="B2" s="64" t="n">
        <f aca="false">IF(F2="SI",'Indice Schede'!B17,"non utilizzata")</f>
        <v>6</v>
      </c>
      <c r="D2" s="65" t="s">
        <v>133</v>
      </c>
      <c r="E2" s="65"/>
      <c r="F2" s="66" t="s">
        <v>134</v>
      </c>
      <c r="H2" s="0" t="s">
        <v>134</v>
      </c>
    </row>
    <row r="3" customFormat="false" ht="45" hidden="false" customHeight="true" outlineLevel="0" collapsed="false">
      <c r="A3" s="67" t="s">
        <v>213</v>
      </c>
      <c r="B3" s="67"/>
      <c r="H3" s="0" t="s">
        <v>136</v>
      </c>
    </row>
    <row r="4" customFormat="false" ht="31.5" hidden="false" customHeight="true" outlineLevel="0" collapsed="false">
      <c r="A4" s="68" t="s">
        <v>137</v>
      </c>
      <c r="B4" s="68"/>
      <c r="D4" s="6" t="s">
        <v>25</v>
      </c>
      <c r="E4" s="6"/>
      <c r="F4" s="6"/>
    </row>
    <row r="5" customFormat="false" ht="15.75" hidden="false" customHeight="false" outlineLevel="0" collapsed="false">
      <c r="A5" s="69" t="s">
        <v>138</v>
      </c>
      <c r="B5" s="70" t="s">
        <v>139</v>
      </c>
      <c r="G5" s="71" t="s">
        <v>140</v>
      </c>
      <c r="H5" s="0" t="s">
        <v>141</v>
      </c>
    </row>
    <row r="6" customFormat="false" ht="30" hidden="false" customHeight="true" outlineLevel="0" collapsed="false">
      <c r="A6" s="72" t="s">
        <v>142</v>
      </c>
      <c r="B6" s="72"/>
      <c r="G6" s="73" t="s">
        <v>143</v>
      </c>
      <c r="H6" s="0" t="n">
        <v>1</v>
      </c>
    </row>
    <row r="7" customFormat="false" ht="30" hidden="false" customHeight="true" outlineLevel="0" collapsed="false">
      <c r="A7" s="74" t="s">
        <v>144</v>
      </c>
      <c r="B7" s="75" t="s">
        <v>143</v>
      </c>
      <c r="G7" s="76" t="s">
        <v>145</v>
      </c>
      <c r="H7" s="0" t="n">
        <v>2</v>
      </c>
    </row>
    <row r="8" customFormat="false" ht="30" hidden="false" customHeight="true" outlineLevel="0" collapsed="false">
      <c r="A8" s="77" t="s">
        <v>146</v>
      </c>
      <c r="B8" s="78" t="n">
        <f aca="false">VLOOKUP(B7,G5:H10,2,0)</f>
        <v>1</v>
      </c>
      <c r="G8" s="79" t="s">
        <v>147</v>
      </c>
      <c r="H8" s="0" t="n">
        <v>3</v>
      </c>
    </row>
    <row r="9" customFormat="false" ht="30" hidden="false" customHeight="true" outlineLevel="0" collapsed="false">
      <c r="A9" s="72" t="s">
        <v>148</v>
      </c>
      <c r="B9" s="72"/>
      <c r="G9" s="79" t="s">
        <v>149</v>
      </c>
      <c r="H9" s="0" t="n">
        <v>4</v>
      </c>
    </row>
    <row r="10" customFormat="false" ht="30" hidden="false" customHeight="true" outlineLevel="0" collapsed="false">
      <c r="A10" s="80" t="s">
        <v>150</v>
      </c>
      <c r="B10" s="81" t="s">
        <v>151</v>
      </c>
      <c r="G10" s="79" t="s">
        <v>152</v>
      </c>
      <c r="H10" s="0" t="n">
        <v>5</v>
      </c>
    </row>
    <row r="11" customFormat="false" ht="30" hidden="false" customHeight="true" outlineLevel="0" collapsed="false">
      <c r="A11" s="82" t="s">
        <v>146</v>
      </c>
      <c r="B11" s="78" t="n">
        <f aca="false">VLOOKUP(B10,G13:H15,2,0)</f>
        <v>5</v>
      </c>
    </row>
    <row r="12" customFormat="false" ht="30" hidden="false" customHeight="true" outlineLevel="0" collapsed="false">
      <c r="A12" s="72" t="s">
        <v>153</v>
      </c>
      <c r="B12" s="72"/>
      <c r="G12" s="83"/>
    </row>
    <row r="13" customFormat="false" ht="30" hidden="false" customHeight="true" outlineLevel="0" collapsed="false">
      <c r="A13" s="84" t="s">
        <v>154</v>
      </c>
      <c r="B13" s="81" t="s">
        <v>155</v>
      </c>
      <c r="G13" s="79" t="s">
        <v>140</v>
      </c>
      <c r="H13" s="0" t="s">
        <v>141</v>
      </c>
    </row>
    <row r="14" customFormat="false" ht="30" hidden="false" customHeight="true" outlineLevel="0" collapsed="false">
      <c r="A14" s="82" t="s">
        <v>146</v>
      </c>
      <c r="B14" s="78" t="n">
        <f aca="false">VLOOKUP(B13,G17:H20,2,0)</f>
        <v>1</v>
      </c>
      <c r="G14" s="79" t="s">
        <v>156</v>
      </c>
      <c r="H14" s="0" t="n">
        <v>2</v>
      </c>
    </row>
    <row r="15" customFormat="false" ht="30" hidden="false" customHeight="true" outlineLevel="0" collapsed="false">
      <c r="A15" s="72" t="s">
        <v>157</v>
      </c>
      <c r="B15" s="72"/>
      <c r="G15" s="79" t="s">
        <v>151</v>
      </c>
      <c r="H15" s="0" t="n">
        <v>5</v>
      </c>
    </row>
    <row r="16" customFormat="false" ht="39" hidden="false" customHeight="true" outlineLevel="0" collapsed="false">
      <c r="A16" s="85" t="s">
        <v>158</v>
      </c>
      <c r="B16" s="75" t="s">
        <v>159</v>
      </c>
    </row>
    <row r="17" customFormat="false" ht="30" hidden="false" customHeight="true" outlineLevel="0" collapsed="false">
      <c r="A17" s="86" t="s">
        <v>146</v>
      </c>
      <c r="B17" s="87" t="n">
        <f aca="false">VLOOKUP(B16,G22:H25,2,0)</f>
        <v>5</v>
      </c>
      <c r="G17" s="79" t="s">
        <v>140</v>
      </c>
      <c r="H17" s="0" t="s">
        <v>141</v>
      </c>
    </row>
    <row r="18" customFormat="false" ht="30" hidden="false" customHeight="true" outlineLevel="0" collapsed="false">
      <c r="A18" s="72" t="s">
        <v>160</v>
      </c>
      <c r="B18" s="72"/>
      <c r="G18" s="88" t="s">
        <v>155</v>
      </c>
      <c r="H18" s="0" t="n">
        <v>1</v>
      </c>
    </row>
    <row r="19" customFormat="false" ht="30" hidden="false" customHeight="true" outlineLevel="0" collapsed="false">
      <c r="A19" s="89" t="s">
        <v>161</v>
      </c>
      <c r="B19" s="75" t="s">
        <v>162</v>
      </c>
      <c r="G19" s="88" t="s">
        <v>163</v>
      </c>
      <c r="H19" s="0" t="n">
        <v>3</v>
      </c>
    </row>
    <row r="20" customFormat="false" ht="30" hidden="false" customHeight="true" outlineLevel="0" collapsed="false">
      <c r="A20" s="86" t="s">
        <v>146</v>
      </c>
      <c r="B20" s="87" t="n">
        <f aca="false">VLOOKUP(B19,G27:H29,2,0)</f>
        <v>1</v>
      </c>
      <c r="G20" s="88" t="s">
        <v>164</v>
      </c>
      <c r="H20" s="0" t="n">
        <v>5</v>
      </c>
    </row>
    <row r="21" customFormat="false" ht="30" hidden="false" customHeight="true" outlineLevel="0" collapsed="false">
      <c r="A21" s="72" t="s">
        <v>165</v>
      </c>
      <c r="B21" s="72"/>
    </row>
    <row r="22" customFormat="false" ht="30" hidden="false" customHeight="true" outlineLevel="0" collapsed="false">
      <c r="A22" s="89" t="s">
        <v>166</v>
      </c>
      <c r="B22" s="75" t="s">
        <v>167</v>
      </c>
      <c r="G22" s="79" t="s">
        <v>140</v>
      </c>
      <c r="H22" s="0" t="s">
        <v>141</v>
      </c>
    </row>
    <row r="23" customFormat="false" ht="30" hidden="false" customHeight="true" outlineLevel="0" collapsed="false">
      <c r="A23" s="86" t="s">
        <v>146</v>
      </c>
      <c r="B23" s="87" t="n">
        <f aca="false">VLOOKUP(B22,G31:H36,2,0)</f>
        <v>1</v>
      </c>
      <c r="G23" s="88" t="s">
        <v>168</v>
      </c>
      <c r="H23" s="0" t="n">
        <v>1</v>
      </c>
    </row>
    <row r="24" customFormat="false" ht="30" hidden="false" customHeight="true" outlineLevel="0" collapsed="false">
      <c r="A24" s="90" t="s">
        <v>169</v>
      </c>
      <c r="B24" s="91" t="n">
        <f aca="false">IFERROR((B8+B11+B14+B17+B20+B23)/6,"-")</f>
        <v>2.33333333333333</v>
      </c>
      <c r="G24" s="92" t="s">
        <v>170</v>
      </c>
      <c r="H24" s="0" t="n">
        <v>3</v>
      </c>
    </row>
    <row r="25" customFormat="false" ht="30" hidden="false" customHeight="true" outlineLevel="0" collapsed="false">
      <c r="A25" s="73" t="s">
        <v>171</v>
      </c>
      <c r="B25" s="73"/>
      <c r="G25" s="88" t="s">
        <v>159</v>
      </c>
      <c r="H25" s="0" t="n">
        <v>5</v>
      </c>
    </row>
    <row r="26" customFormat="false" ht="9.75" hidden="false" customHeight="true" outlineLevel="0" collapsed="false"/>
    <row r="27" customFormat="false" ht="30" hidden="false" customHeight="true" outlineLevel="0" collapsed="false">
      <c r="A27" s="68" t="s">
        <v>172</v>
      </c>
      <c r="B27" s="68"/>
      <c r="G27" s="79" t="s">
        <v>140</v>
      </c>
      <c r="H27" s="0" t="s">
        <v>141</v>
      </c>
    </row>
    <row r="28" customFormat="false" ht="30" hidden="false" customHeight="true" outlineLevel="0" collapsed="false">
      <c r="A28" s="72" t="s">
        <v>173</v>
      </c>
      <c r="B28" s="72"/>
      <c r="G28" s="88" t="s">
        <v>162</v>
      </c>
      <c r="H28" s="0" t="n">
        <v>1</v>
      </c>
    </row>
    <row r="29" customFormat="false" ht="66.75" hidden="false" customHeight="true" outlineLevel="0" collapsed="false">
      <c r="A29" s="89" t="s">
        <v>174</v>
      </c>
      <c r="B29" s="75" t="s">
        <v>175</v>
      </c>
      <c r="G29" s="88" t="s">
        <v>176</v>
      </c>
      <c r="H29" s="0" t="n">
        <v>5</v>
      </c>
    </row>
    <row r="30" customFormat="false" ht="30" hidden="false" customHeight="true" outlineLevel="0" collapsed="false">
      <c r="A30" s="86" t="s">
        <v>146</v>
      </c>
      <c r="B30" s="87" t="n">
        <f aca="false">VLOOKUP(B29,G38:H43,2,0)</f>
        <v>1</v>
      </c>
    </row>
    <row r="31" customFormat="false" ht="30" hidden="false" customHeight="true" outlineLevel="0" collapsed="false">
      <c r="A31" s="72" t="s">
        <v>177</v>
      </c>
      <c r="B31" s="72"/>
      <c r="G31" s="79" t="s">
        <v>140</v>
      </c>
      <c r="H31" s="0" t="s">
        <v>141</v>
      </c>
    </row>
    <row r="32" customFormat="false" ht="42" hidden="false" customHeight="true" outlineLevel="0" collapsed="false">
      <c r="A32" s="89" t="s">
        <v>178</v>
      </c>
      <c r="B32" s="75" t="s">
        <v>162</v>
      </c>
      <c r="G32" s="88" t="s">
        <v>167</v>
      </c>
      <c r="H32" s="0" t="n">
        <v>1</v>
      </c>
    </row>
    <row r="33" customFormat="false" ht="43.5" hidden="false" customHeight="true" outlineLevel="0" collapsed="false">
      <c r="A33" s="86" t="s">
        <v>146</v>
      </c>
      <c r="B33" s="87" t="n">
        <f aca="false">VLOOKUP(B32,G27:H29,2,0)</f>
        <v>1</v>
      </c>
      <c r="G33" s="88" t="s">
        <v>179</v>
      </c>
      <c r="H33" s="0" t="n">
        <v>2</v>
      </c>
    </row>
    <row r="34" customFormat="false" ht="30" hidden="false" customHeight="true" outlineLevel="0" collapsed="false">
      <c r="A34" s="72" t="s">
        <v>180</v>
      </c>
      <c r="B34" s="72"/>
      <c r="G34" s="88" t="s">
        <v>181</v>
      </c>
      <c r="H34" s="0" t="n">
        <v>3</v>
      </c>
    </row>
    <row r="35" customFormat="false" ht="30" hidden="false" customHeight="true" outlineLevel="0" collapsed="false">
      <c r="A35" s="89" t="s">
        <v>182</v>
      </c>
      <c r="B35" s="75" t="s">
        <v>198</v>
      </c>
      <c r="G35" s="88" t="s">
        <v>184</v>
      </c>
      <c r="H35" s="0" t="n">
        <v>4</v>
      </c>
    </row>
    <row r="36" customFormat="false" ht="30" hidden="false" customHeight="true" outlineLevel="0" collapsed="false">
      <c r="A36" s="86" t="s">
        <v>146</v>
      </c>
      <c r="B36" s="87" t="n">
        <f aca="false">VLOOKUP(B35,G48:H54,2,0)</f>
        <v>0</v>
      </c>
      <c r="G36" s="88" t="s">
        <v>185</v>
      </c>
      <c r="H36" s="0" t="n">
        <v>5</v>
      </c>
    </row>
    <row r="37" customFormat="false" ht="30" hidden="false" customHeight="true" outlineLevel="0" collapsed="false">
      <c r="A37" s="72" t="s">
        <v>186</v>
      </c>
      <c r="B37" s="72"/>
    </row>
    <row r="38" customFormat="false" ht="30" hidden="false" customHeight="true" outlineLevel="0" collapsed="false">
      <c r="A38" s="89" t="s">
        <v>187</v>
      </c>
      <c r="B38" s="75" t="s">
        <v>188</v>
      </c>
      <c r="G38" s="79" t="s">
        <v>140</v>
      </c>
      <c r="H38" s="0" t="s">
        <v>141</v>
      </c>
    </row>
    <row r="39" customFormat="false" ht="30" hidden="false" customHeight="true" outlineLevel="0" collapsed="false">
      <c r="A39" s="86" t="s">
        <v>146</v>
      </c>
      <c r="B39" s="87" t="n">
        <f aca="false">VLOOKUP(B38,G56:H61,2,0)</f>
        <v>3</v>
      </c>
      <c r="G39" s="79" t="s">
        <v>175</v>
      </c>
      <c r="H39" s="0" t="n">
        <v>1</v>
      </c>
    </row>
    <row r="40" customFormat="false" ht="30" hidden="false" customHeight="true" outlineLevel="0" collapsed="false">
      <c r="A40" s="93" t="s">
        <v>189</v>
      </c>
      <c r="B40" s="91" t="n">
        <f aca="false">IFERROR((B30+B33+B36+B39)/4,"-")</f>
        <v>1.25</v>
      </c>
      <c r="G40" s="79" t="s">
        <v>190</v>
      </c>
      <c r="H40" s="0" t="n">
        <v>2</v>
      </c>
    </row>
    <row r="41" customFormat="false" ht="30" hidden="false" customHeight="true" outlineLevel="0" collapsed="false">
      <c r="A41" s="73" t="s">
        <v>191</v>
      </c>
      <c r="B41" s="73"/>
      <c r="G41" s="79" t="s">
        <v>192</v>
      </c>
      <c r="H41" s="0" t="n">
        <v>3</v>
      </c>
    </row>
    <row r="42" customFormat="false" ht="30" hidden="false" customHeight="true" outlineLevel="0" collapsed="false">
      <c r="A42" s="94"/>
      <c r="B42" s="94"/>
      <c r="G42" s="79" t="s">
        <v>193</v>
      </c>
      <c r="H42" s="0" t="n">
        <v>4</v>
      </c>
    </row>
    <row r="43" customFormat="false" ht="30" hidden="false" customHeight="true" outlineLevel="0" collapsed="false">
      <c r="A43" s="68" t="s">
        <v>194</v>
      </c>
      <c r="B43" s="68"/>
      <c r="G43" s="79" t="s">
        <v>195</v>
      </c>
      <c r="H43" s="0" t="n">
        <v>5</v>
      </c>
    </row>
    <row r="44" customFormat="false" ht="30" hidden="false" customHeight="true" outlineLevel="0" collapsed="false">
      <c r="A44" s="95" t="s">
        <v>196</v>
      </c>
      <c r="B44" s="91" t="n">
        <f aca="false">IF(OR(B8="-",B11="-",B14="-",B17="-",B20="-",B23="-",B30="-",B33="-",B36="-",B39="-"),"Presenti campi non compilati",IFERROR(B24*B40,"-"))</f>
        <v>2.91666666666667</v>
      </c>
    </row>
    <row r="45" customFormat="false" ht="30" hidden="false" customHeight="true" outlineLevel="0" collapsed="false">
      <c r="A45" s="97"/>
      <c r="B45" s="98"/>
    </row>
    <row r="46" customFormat="false" ht="30" hidden="false" customHeight="true" outlineLevel="0" collapsed="false">
      <c r="A46" s="68" t="s">
        <v>197</v>
      </c>
      <c r="B46" s="68"/>
    </row>
    <row r="47" customFormat="false" ht="55.5" hidden="false" customHeight="true" outlineLevel="0" collapsed="false">
      <c r="A47" s="96" t="s">
        <v>95</v>
      </c>
      <c r="B47" s="96"/>
    </row>
    <row r="48" customFormat="false" ht="12.75" hidden="false" customHeight="true" outlineLevel="0" collapsed="false">
      <c r="G48" s="79" t="s">
        <v>140</v>
      </c>
      <c r="H48" s="0" t="s">
        <v>141</v>
      </c>
    </row>
    <row r="49" customFormat="false" ht="7.5" hidden="false" customHeight="true" outlineLevel="0" collapsed="false">
      <c r="G49" s="79" t="s">
        <v>198</v>
      </c>
      <c r="H49" s="0" t="n">
        <v>0</v>
      </c>
    </row>
    <row r="50" customFormat="false" ht="30" hidden="false" customHeight="true" outlineLevel="0" collapsed="false">
      <c r="G50" s="79" t="s">
        <v>183</v>
      </c>
      <c r="H50" s="0" t="n">
        <v>1</v>
      </c>
    </row>
    <row r="51" customFormat="false" ht="30" hidden="false" customHeight="true" outlineLevel="0" collapsed="false">
      <c r="G51" s="79" t="s">
        <v>199</v>
      </c>
      <c r="H51" s="0" t="n">
        <v>2</v>
      </c>
    </row>
    <row r="52" customFormat="false" ht="30" hidden="false" customHeight="true" outlineLevel="0" collapsed="false">
      <c r="G52" s="79" t="s">
        <v>200</v>
      </c>
      <c r="H52" s="0" t="n">
        <v>3</v>
      </c>
    </row>
    <row r="53" customFormat="false" ht="30" hidden="false" customHeight="true" outlineLevel="0" collapsed="false">
      <c r="G53" s="79" t="s">
        <v>201</v>
      </c>
      <c r="H53" s="0" t="n">
        <v>4</v>
      </c>
    </row>
    <row r="54" customFormat="false" ht="30" hidden="false" customHeight="true" outlineLevel="0" collapsed="false">
      <c r="G54" s="79" t="s">
        <v>202</v>
      </c>
      <c r="H54" s="0" t="n">
        <v>5</v>
      </c>
    </row>
    <row r="56" customFormat="false" ht="30" hidden="false" customHeight="true" outlineLevel="0" collapsed="false">
      <c r="G56" s="79" t="s">
        <v>140</v>
      </c>
      <c r="H56" s="0" t="s">
        <v>141</v>
      </c>
    </row>
    <row r="57" customFormat="false" ht="30" hidden="false" customHeight="true" outlineLevel="0" collapsed="false">
      <c r="G57" s="79" t="s">
        <v>203</v>
      </c>
      <c r="H57" s="0" t="n">
        <v>1</v>
      </c>
    </row>
    <row r="58" customFormat="false" ht="30" hidden="false" customHeight="true" outlineLevel="0" collapsed="false">
      <c r="G58" s="79" t="s">
        <v>204</v>
      </c>
      <c r="H58" s="0" t="n">
        <v>2</v>
      </c>
    </row>
    <row r="59" customFormat="false" ht="30" hidden="false" customHeight="true" outlineLevel="0" collapsed="false">
      <c r="G59" s="79" t="s">
        <v>188</v>
      </c>
      <c r="H59" s="0" t="n">
        <v>3</v>
      </c>
    </row>
    <row r="60" customFormat="false" ht="30" hidden="false" customHeight="true" outlineLevel="0" collapsed="false">
      <c r="G60" s="79" t="s">
        <v>205</v>
      </c>
      <c r="H60" s="0" t="n">
        <v>4</v>
      </c>
    </row>
    <row r="61" customFormat="false" ht="30" hidden="false" customHeight="true" outlineLevel="0" collapsed="false">
      <c r="G61" s="79" t="s">
        <v>206</v>
      </c>
      <c r="H61" s="0" t="n">
        <v>5</v>
      </c>
    </row>
    <row r="62" customFormat="false" ht="30" hidden="false" customHeight="true" outlineLevel="0" collapsed="false"/>
    <row r="63" customFormat="false" ht="30" hidden="false" customHeight="true" outlineLevel="0" collapsed="false"/>
    <row r="64" customFormat="false" ht="30" hidden="false" customHeight="true" outlineLevel="0" collapsed="false"/>
    <row r="65" customFormat="false" ht="30" hidden="false" customHeight="true" outlineLevel="0" collapsed="false"/>
    <row r="66" customFormat="false" ht="30" hidden="false" customHeight="true" outlineLevel="0" collapsed="false"/>
    <row r="67" customFormat="false" ht="30" hidden="false" customHeight="true" outlineLevel="0" collapsed="false"/>
    <row r="68" customFormat="false" ht="30" hidden="false" customHeight="true" outlineLevel="0" collapsed="false"/>
  </sheetData>
  <mergeCells count="20">
    <mergeCell ref="D2:E2"/>
    <mergeCell ref="A3:B3"/>
    <mergeCell ref="A4:B4"/>
    <mergeCell ref="D4:F4"/>
    <mergeCell ref="A6:B6"/>
    <mergeCell ref="A9:B9"/>
    <mergeCell ref="A12:B12"/>
    <mergeCell ref="A15:B15"/>
    <mergeCell ref="A18:B18"/>
    <mergeCell ref="A21:B21"/>
    <mergeCell ref="A25:B25"/>
    <mergeCell ref="A27:B27"/>
    <mergeCell ref="A28:B28"/>
    <mergeCell ref="A31:B31"/>
    <mergeCell ref="A34:B34"/>
    <mergeCell ref="A37:B37"/>
    <mergeCell ref="A41:B41"/>
    <mergeCell ref="A43:B43"/>
    <mergeCell ref="A46:B46"/>
    <mergeCell ref="A47:B47"/>
  </mergeCells>
  <dataValidations count="11">
    <dataValidation allowBlank="true" operator="between" prompt="Selezionare una delle possibili opzioni dal menu a tendina" promptTitle="Impatto" showDropDown="false" showErrorMessage="true" showInputMessage="true" sqref="B38" type="list">
      <formula1>$G$56:$G$61</formula1>
      <formula2>0</formula2>
    </dataValidation>
    <dataValidation allowBlank="true" operator="between" prompt="Selezionare una delle possibili opzioni dal menu a tendina" promptTitle="Impatto" showDropDown="false" showErrorMessage="true" showInputMessage="true" sqref="B35" type="list">
      <formula1>$G$48:$G$54</formula1>
      <formula2>0</formula2>
    </dataValidation>
    <dataValidation allowBlank="true" operator="between" prompt="Selezionare una delle possibili opzioni dal menu a tendina" promptTitle="Impatto" showDropDown="false" showErrorMessage="true" showInputMessage="true" sqref="B32" type="list">
      <formula1>$G$27:$G$29</formula1>
      <formula2>0</formula2>
    </dataValidation>
    <dataValidation allowBlank="true" operator="between" prompt="Selezionare una delle possibili opzioni dal menu a tendina" promptTitle="Impatto" showDropDown="false" showErrorMessage="true" showInputMessage="true" sqref="B29" type="list">
      <formula1>$G$38:$G$43</formula1>
      <formula2>0</formula2>
    </dataValidation>
    <dataValidation allowBlank="true" operator="between" prompt="Selezionare una delle possibili opzioni dal menu a tendina" promptTitle="Seleziona" showDropDown="false" showErrorMessage="true" showInputMessage="true" sqref="F2" type="list">
      <formula1>$H$2:$H$3</formula1>
      <formula2>0</formula2>
    </dataValidation>
    <dataValidation allowBlank="true" operator="between" prompt="Selezionare una delle possibili opzioni dal menu a tendina" promptTitle="Criterio" showDropDown="false" showErrorMessage="true" showInputMessage="true" sqref="B22" type="list">
      <formula1>$G$31:$G$36</formula1>
      <formula2>0</formula2>
    </dataValidation>
    <dataValidation allowBlank="true" operator="between" prompt="Selezionare una delle possibili opzioni dal menu a tendina" promptTitle="Criterio" showDropDown="false" showErrorMessage="true" showInputMessage="true" sqref="B19" type="list">
      <formula1>$G$27:$G$29</formula1>
      <formula2>0</formula2>
    </dataValidation>
    <dataValidation allowBlank="true" operator="between" prompt="Selezionare una delle possibili opzioni dal menu a tendina" promptTitle="Criterio" showDropDown="false" showErrorMessage="true" showInputMessage="true" sqref="B16" type="list">
      <formula1>$G$22:$G$25</formula1>
      <formula2>0</formula2>
    </dataValidation>
    <dataValidation allowBlank="true" operator="between" prompt="Selezionare una delle possibili opzioni dal menu a tendina" promptTitle="Criterio" showDropDown="false" showErrorMessage="true" showInputMessage="true" sqref="B7" type="list">
      <formula1>$G$5:$G$10</formula1>
      <formula2>0</formula2>
    </dataValidation>
    <dataValidation allowBlank="true" operator="between" prompt="Selezionare una delle possibili opzioni dal menu a tendina" promptTitle="Criterio" showDropDown="false" showErrorMessage="true" showInputMessage="true" sqref="B13" type="list">
      <formula1>$G$17:$G$20</formula1>
      <formula2>0</formula2>
    </dataValidation>
    <dataValidation allowBlank="true" operator="between" prompt="Selezionare una delle possibili opzioni dal menu a tendina" promptTitle="Criterio" showDropDown="false" showErrorMessage="true" showInputMessage="true" sqref="B10" type="list">
      <formula1>$G$13:$G$15</formula1>
      <formula2>0</formula2>
    </dataValidation>
  </dataValidations>
  <hyperlinks>
    <hyperlink ref="D4" location="'Indice Schede'!A1" display="Torna all'indice"/>
  </hyperlinks>
  <printOptions headings="false" gridLines="false" gridLinesSet="true" horizontalCentered="false" verticalCentered="false"/>
  <pageMargins left="0.7" right="0.7" top="0.75" bottom="0.75" header="0.511805555555555" footer="0.511805555555555"/>
  <pageSetup paperSize="9" scale="6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26" man="true" max="16383" min="0"/>
  </rowBreaks>
  <colBreaks count="1" manualBreakCount="1">
    <brk id="2" man="true" max="65535" min="0"/>
  </colBreaks>
</worksheet>
</file>

<file path=docProps/app.xml><?xml version="1.0" encoding="utf-8"?>
<Properties xmlns="http://schemas.openxmlformats.org/officeDocument/2006/extended-properties" xmlns:vt="http://schemas.openxmlformats.org/officeDocument/2006/docPropsVTypes">
  <Template/>
  <TotalTime>17</TotalTime>
  <Application>LibreOffice/5.4.4.2$Windows_x86 LibreOffice_project/2524958677847fb3bb44820e40380acbe820f960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2017-10-19T12:38:16Z</dcterms:created>
  <dc:creator>Riccardo Moraldi</dc:creator>
  <dc:description/>
  <dc:language>it-IT</dc:language>
  <cp:lastModifiedBy/>
  <cp:lastPrinted>2017-10-27T13:06:23Z</cp:lastPrinted>
  <dcterms:modified xsi:type="dcterms:W3CDTF">2018-01-29T18:12:14Z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